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fa4f9aecf87af0/Desktop/DT/ウツノミヤ商会様/"/>
    </mc:Choice>
  </mc:AlternateContent>
  <xr:revisionPtr revIDLastSave="19" documentId="13_ncr:1_{902FCA69-BD09-4E14-B572-A68BC412669B}" xr6:coauthVersionLast="47" xr6:coauthVersionMax="47" xr10:uidLastSave="{FE6B533A-A11D-4777-8DC3-DFBD14294065}"/>
  <bookViews>
    <workbookView xWindow="-28920" yWindow="-117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Sheet1!$A$3:$G$7</definedName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2" l="1"/>
  <c r="O25" i="2" s="1"/>
  <c r="O11" i="2"/>
  <c r="O10" i="2"/>
  <c r="O8" i="2"/>
  <c r="O5" i="2"/>
  <c r="O6" i="2"/>
  <c r="O7" i="2"/>
  <c r="O9" i="2"/>
  <c r="G16" i="2"/>
  <c r="G15" i="2"/>
  <c r="G17" i="2"/>
  <c r="G12" i="2"/>
  <c r="G14" i="2"/>
  <c r="G13" i="2"/>
  <c r="G11" i="2"/>
  <c r="G10" i="2"/>
  <c r="G9" i="2"/>
  <c r="G8" i="2"/>
  <c r="G5" i="2"/>
  <c r="G6" i="2"/>
  <c r="G4" i="2"/>
  <c r="G18" i="2" l="1"/>
  <c r="G21" i="2"/>
  <c r="G20" i="2"/>
  <c r="P26" i="2" l="1"/>
  <c r="Q25" i="2"/>
  <c r="Q26" i="2" s="1"/>
  <c r="Q24" i="2"/>
  <c r="O24" i="2" l="1"/>
  <c r="O26" i="2" s="1"/>
  <c r="O27" i="2" s="1"/>
</calcChain>
</file>

<file path=xl/sharedStrings.xml><?xml version="1.0" encoding="utf-8"?>
<sst xmlns="http://schemas.openxmlformats.org/spreadsheetml/2006/main" count="45" uniqueCount="38">
  <si>
    <t>注文単位</t>
    <rPh sb="0" eb="2">
      <t>チュウモン</t>
    </rPh>
    <rPh sb="2" eb="4">
      <t>タンイ</t>
    </rPh>
    <phoneticPr fontId="1"/>
  </si>
  <si>
    <t>注文数</t>
    <rPh sb="0" eb="2">
      <t>チュウモン</t>
    </rPh>
    <rPh sb="2" eb="3">
      <t>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</si>
  <si>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</si>
  <si>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</si>
  <si>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総合計</t>
    <rPh sb="0" eb="2">
      <t>ソウゴウ</t>
    </rPh>
    <rPh sb="2" eb="3">
      <t>ケイ</t>
    </rPh>
    <phoneticPr fontId="1"/>
  </si>
  <si>
    <t>電話</t>
    <rPh sb="0" eb="2">
      <t>デンワ</t>
    </rPh>
    <phoneticPr fontId="1"/>
  </si>
  <si>
    <t>ＦＡＸ</t>
    <phoneticPr fontId="1"/>
  </si>
  <si>
    <t>メール</t>
    <phoneticPr fontId="1"/>
  </si>
  <si>
    <t>即納</t>
    <rPh sb="0" eb="2">
      <t>ソクノウ</t>
    </rPh>
    <phoneticPr fontId="1"/>
  </si>
  <si>
    <t>ＦＡＸ　03-3995-6021</t>
    <phoneticPr fontId="2"/>
  </si>
  <si>
    <t xml:space="preserve"> 注文書</t>
    <rPh sb="1" eb="4">
      <t>チュウモンショ</t>
    </rPh>
    <phoneticPr fontId="1"/>
  </si>
  <si>
    <t>送料について</t>
    <rPh sb="0" eb="2">
      <t>ソウリョウ</t>
    </rPh>
    <phoneticPr fontId="14"/>
  </si>
  <si>
    <t>配達希望日</t>
    <rPh sb="0" eb="2">
      <t>ハイタツ</t>
    </rPh>
    <rPh sb="2" eb="5">
      <t>キボウビ</t>
    </rPh>
    <phoneticPr fontId="1"/>
  </si>
  <si>
    <t>住所(お届け先)</t>
    <rPh sb="0" eb="2">
      <t>ジュウショ</t>
    </rPh>
    <rPh sb="4" eb="5">
      <t>トド</t>
    </rPh>
    <rPh sb="6" eb="7">
      <t>サキ</t>
    </rPh>
    <phoneticPr fontId="1"/>
  </si>
  <si>
    <t>　　　月　　　日</t>
    <rPh sb="3" eb="4">
      <t>ガツ</t>
    </rPh>
    <rPh sb="7" eb="8">
      <t>ニチ</t>
    </rPh>
    <phoneticPr fontId="14"/>
  </si>
  <si>
    <t>消費税（10％）</t>
    <rPh sb="0" eb="3">
      <t>ショウヒゼイ</t>
    </rPh>
    <phoneticPr fontId="1"/>
  </si>
  <si>
    <t>卸値ドットネット</t>
    <phoneticPr fontId="1"/>
  </si>
  <si>
    <t>合計</t>
    <rPh sb="0" eb="1">
      <t>ゴウ</t>
    </rPh>
    <rPh sb="1" eb="2">
      <t>ケイ</t>
    </rPh>
    <phoneticPr fontId="1"/>
  </si>
  <si>
    <t>1ケースに付き600円（税抜） ※沖縄・離島除く</t>
    <phoneticPr fontId="14"/>
  </si>
  <si>
    <t>送料</t>
    <rPh sb="0" eb="2">
      <t>ソウリョウ</t>
    </rPh>
    <phoneticPr fontId="1"/>
  </si>
  <si>
    <t>支払い方法</t>
    <rPh sb="0" eb="2">
      <t>シハラ</t>
    </rPh>
    <rPh sb="3" eb="5">
      <t>ホウホウ</t>
    </rPh>
    <phoneticPr fontId="14"/>
  </si>
  <si>
    <t>https://oroshi-ne.net</t>
    <phoneticPr fontId="14"/>
  </si>
  <si>
    <t>商品名</t>
    <rPh sb="0" eb="3">
      <t>ショウヒンメイ</t>
    </rPh>
    <phoneticPr fontId="1"/>
  </si>
  <si>
    <t>　　　代金引換</t>
    <rPh sb="3" eb="5">
      <t>ダイキン</t>
    </rPh>
    <rPh sb="5" eb="7">
      <t>ヒキカエ</t>
    </rPh>
    <phoneticPr fontId="14"/>
  </si>
  <si>
    <t>　　　銀行振込</t>
    <rPh sb="3" eb="5">
      <t>ギンコウ</t>
    </rPh>
    <rPh sb="5" eb="7">
      <t>フリコミ</t>
    </rPh>
    <phoneticPr fontId="14"/>
  </si>
  <si>
    <t>振込先：　きらぼし銀行　石神井支店　普通　０５３０６４８</t>
    <rPh sb="9" eb="11">
      <t>ギンコウ</t>
    </rPh>
    <rPh sb="12" eb="15">
      <t>シャクジイ</t>
    </rPh>
    <rPh sb="15" eb="17">
      <t>シテン</t>
    </rPh>
    <phoneticPr fontId="1" alignment="center"/>
  </si>
  <si>
    <t>　　　　　　　　　　　　　　　　　　　　　　卸値ドットネット　宇都宮愛治</t>
    <rPh sb="22" eb="30">
      <t>オロシネドットネット</t>
    </rPh>
    <rPh sb="31" eb="36">
      <t>ウツノミヤアイジ</t>
    </rPh>
    <phoneticPr fontId="20" alignment="distributed"/>
  </si>
  <si>
    <t>携帯番号</t>
    <rPh sb="0" eb="2">
      <t>ケイタイ</t>
    </rPh>
    <rPh sb="2" eb="4">
      <t>バンゴウ</t>
    </rPh>
    <phoneticPr fontId="14"/>
  </si>
  <si>
    <t>担当者名</t>
    <rPh sb="0" eb="3">
      <t>タントウシャ</t>
    </rPh>
    <rPh sb="3" eb="4">
      <t>メイ</t>
    </rPh>
    <phoneticPr fontId="14"/>
  </si>
  <si>
    <t>会社名</t>
    <rPh sb="0" eb="3">
      <t>カイシャメイ</t>
    </rPh>
    <phoneticPr fontId="1"/>
  </si>
  <si>
    <t xml:space="preserve">  　　  　年　　 　月　  　 日</t>
    <rPh sb="7" eb="8">
      <t>ネン</t>
    </rPh>
    <rPh sb="12" eb="13">
      <t>ガツ</t>
    </rPh>
    <rPh sb="18" eb="19">
      <t>ヒ</t>
    </rPh>
    <phoneticPr fontId="1"/>
  </si>
  <si>
    <t>備考</t>
    <phoneticPr fontId="14"/>
  </si>
  <si>
    <t>AM</t>
    <phoneticPr fontId="14"/>
  </si>
  <si>
    <t>PM</t>
    <phoneticPr fontId="14"/>
  </si>
  <si>
    <t>120個</t>
    <rPh sb="3" eb="4">
      <t>コ</t>
    </rPh>
    <phoneticPr fontId="14"/>
  </si>
  <si>
    <t>60個</t>
    <rPh sb="2" eb="3">
      <t>コ</t>
    </rPh>
    <phoneticPr fontId="14"/>
  </si>
  <si>
    <t>30個</t>
    <rPh sb="2" eb="3">
      <t>コ</t>
    </rPh>
    <phoneticPr fontId="14"/>
  </si>
  <si>
    <t>抗原検査ステック(唾液式)</t>
    <rPh sb="9" eb="12">
      <t>ダエキシキ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</si>
</sst>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&quot;円&quot;"/>
    <numFmt numFmtId="177" formatCode="#,##0_);[Red]\(#,##0\)"/>
    <numFmt numFmtId="178" formatCode="#,##0_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indexed="8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0" tint="-0.24997711111789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38" fontId="9" fillId="2" borderId="6" xfId="1" applyFont="1" applyFill="1" applyBorder="1" applyAlignment="1">
      <alignment horizontal="center" vertical="center"/>
    </xf>
    <xf numFmtId="38" fontId="9" fillId="2" borderId="6" xfId="1" applyFont="1" applyFill="1" applyBorder="1" applyAlignment="1" applyProtection="1">
      <alignment horizontal="center" vertical="center"/>
      <protection locked="0"/>
    </xf>
    <xf numFmtId="38" fontId="4" fillId="0" borderId="0" xfId="1" applyFont="1" applyAlignment="1">
      <alignment horizontal="right" vertical="center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11" fillId="0" borderId="2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9" fillId="0" borderId="4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9" fillId="0" borderId="7" xfId="1" applyFont="1" applyBorder="1" applyAlignment="1" applyProtection="1">
      <alignment horizontal="right" vertical="center"/>
      <protection locked="0"/>
    </xf>
    <xf numFmtId="38" fontId="9" fillId="0" borderId="5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7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38" fontId="15" fillId="0" borderId="0" xfId="0" applyNumberFormat="1" applyFont="1">
      <alignment vertical="center"/>
    </xf>
    <xf numFmtId="0" fontId="15" fillId="0" borderId="0" xfId="0" applyFont="1">
      <alignment vertical="center"/>
    </xf>
    <xf numFmtId="38" fontId="4" fillId="0" borderId="2" xfId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38" fontId="9" fillId="0" borderId="19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shrinkToFit="1"/>
    </xf>
    <xf numFmtId="176" fontId="9" fillId="0" borderId="4" xfId="1" applyNumberFormat="1" applyFont="1" applyBorder="1" applyAlignment="1">
      <alignment horizontal="right" vertical="center"/>
    </xf>
    <xf numFmtId="38" fontId="9" fillId="0" borderId="12" xfId="0" applyNumberFormat="1" applyFont="1" applyBorder="1" applyAlignment="1">
      <alignment horizontal="right" vertical="center"/>
    </xf>
    <xf numFmtId="38" fontId="9" fillId="0" borderId="20" xfId="0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8" fillId="0" borderId="17" xfId="0" applyFont="1" applyBorder="1">
      <alignment vertical="center"/>
    </xf>
    <xf numFmtId="0" fontId="9" fillId="0" borderId="2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177" fontId="4" fillId="0" borderId="22" xfId="0" applyNumberFormat="1" applyFont="1" applyBorder="1">
      <alignment vertical="center"/>
    </xf>
    <xf numFmtId="177" fontId="9" fillId="0" borderId="5" xfId="1" applyNumberFormat="1" applyFont="1" applyBorder="1" applyAlignment="1">
      <alignment horizontal="right" vertical="center"/>
    </xf>
    <xf numFmtId="38" fontId="4" fillId="0" borderId="22" xfId="2" applyNumberFormat="1" applyFont="1" applyBorder="1">
      <alignment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18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0" fillId="0" borderId="1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9" fillId="0" borderId="4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9" fillId="0" borderId="2" xfId="0" applyFont="1" applyBorder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38" fontId="4" fillId="0" borderId="9" xfId="1" applyFont="1" applyBorder="1" applyAlignment="1" applyProtection="1">
      <alignment horizontal="center" vertical="center"/>
      <protection locked="0"/>
    </xf>
    <xf numFmtId="38" fontId="9" fillId="0" borderId="1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6" fillId="0" borderId="21" xfId="0" applyFont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4" fillId="0" borderId="9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24</xdr:row>
          <xdr:rowOff>7620</xdr:rowOff>
        </xdr:from>
        <xdr:to>
          <xdr:col>0</xdr:col>
          <xdr:colOff>403860</xdr:colOff>
          <xdr:row>24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25</xdr:row>
          <xdr:rowOff>22860</xdr:rowOff>
        </xdr:from>
        <xdr:to>
          <xdr:col>0</xdr:col>
          <xdr:colOff>388620</xdr:colOff>
          <xdr:row>26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383381</xdr:colOff>
      <xdr:row>23</xdr:row>
      <xdr:rowOff>109538</xdr:rowOff>
    </xdr:from>
    <xdr:to>
      <xdr:col>6</xdr:col>
      <xdr:colOff>221456</xdr:colOff>
      <xdr:row>26</xdr:row>
      <xdr:rowOff>100013</xdr:rowOff>
    </xdr:to>
    <xdr:sp macro="" textlink="">
      <xdr:nvSpPr>
        <xdr:cNvPr id="10" name="正方形/長方形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574006" y="5217319"/>
          <a:ext cx="3481388" cy="740569"/>
        </a:xfrm>
        <a:prstGeom prst="rect">
          <a:avLst/>
        </a:prstGeom>
        <a:noFill/>
        <a:ln w="19050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showZeros="0" tabSelected="1" zoomScale="80" zoomScaleNormal="80" zoomScaleSheetLayoutView="100" workbookViewId="0">
      <selection activeCell="P5" sqref="P5"/>
    </sheetView>
  </sheetViews>
  <sheetFormatPr defaultColWidth="9" defaultRowHeight="17.399999999999999" x14ac:dyDescent="0.2"/>
  <cols>
    <col min="1" max="1" width="6.44140625" style="1" customWidth="1"/>
    <col min="2" max="2" width="9.109375" style="7" customWidth="1"/>
    <col min="3" max="3" width="23.88671875" style="1" customWidth="1"/>
    <col min="4" max="4" width="7.33203125" style="1" customWidth="1"/>
    <col min="5" max="5" width="9.21875" style="11" bestFit="1" customWidth="1"/>
    <col min="6" max="6" width="7.33203125" style="11" customWidth="1"/>
    <col min="7" max="7" width="13.33203125" style="1" customWidth="1"/>
    <col min="8" max="8" width="1.21875" style="1" customWidth="1"/>
    <col min="9" max="9" width="6.44140625" style="1" customWidth="1"/>
    <col min="10" max="10" width="6.6640625" style="1" customWidth="1"/>
    <col min="11" max="11" width="26.109375" style="1" customWidth="1"/>
    <col min="12" max="12" width="7.33203125" style="1" customWidth="1"/>
    <col min="13" max="13" width="7.6640625" style="1" customWidth="1"/>
    <col min="14" max="14" width="7.33203125" style="1" customWidth="1"/>
    <col min="15" max="15" width="13.33203125" style="13" customWidth="1"/>
    <col min="16" max="16384" width="9" style="1"/>
  </cols>
  <sheetData>
    <row r="1" spans="1:15" ht="23.25" customHeight="1" thickBot="1" x14ac:dyDescent="0.25">
      <c r="A1" s="47"/>
      <c r="B1" s="48"/>
      <c r="C1" s="48"/>
      <c r="D1" s="48"/>
      <c r="E1" s="48"/>
      <c r="F1" s="48"/>
      <c r="G1" s="2" t="s">
        <v>10</v>
      </c>
      <c r="H1" s="2"/>
      <c r="I1" s="2"/>
      <c r="J1" s="2"/>
      <c r="L1" s="3" t="s">
        <v>16</v>
      </c>
      <c r="M1" s="68" t="s">
        <v>9</v>
      </c>
      <c r="N1" s="69"/>
      <c r="O1" s="70"/>
    </row>
    <row r="2" spans="1:15" ht="18" customHeight="1" thickBot="1" x14ac:dyDescent="0.25">
      <c r="A2" s="16"/>
      <c r="B2" s="4"/>
      <c r="C2" s="4"/>
      <c r="D2" s="5"/>
      <c r="E2" s="6"/>
      <c r="F2" s="5"/>
      <c r="G2" s="5"/>
      <c r="H2" s="5"/>
      <c r="I2" s="25"/>
      <c r="J2" s="7"/>
      <c r="K2" s="80" t="s">
        <v>21</v>
      </c>
      <c r="L2" s="81"/>
      <c r="M2" s="71" t="s">
        <v>30</v>
      </c>
      <c r="N2" s="71"/>
      <c r="O2" s="71"/>
    </row>
    <row r="3" spans="1:15" ht="14.25" customHeight="1" x14ac:dyDescent="0.2">
      <c r="A3" s="60" t="s">
        <v>22</v>
      </c>
      <c r="B3" s="53"/>
      <c r="C3" s="54"/>
      <c r="D3" s="18" t="s">
        <v>0</v>
      </c>
      <c r="E3" s="19" t="s">
        <v>2</v>
      </c>
      <c r="F3" s="9" t="s">
        <v>1</v>
      </c>
      <c r="G3" s="20" t="s">
        <v>3</v>
      </c>
      <c r="H3" s="17"/>
      <c r="I3" s="60" t="s">
        <v>22</v>
      </c>
      <c r="J3" s="53"/>
      <c r="K3" s="54"/>
      <c r="L3" s="18" t="s">
        <v>0</v>
      </c>
      <c r="M3" s="24" t="s">
        <v>2</v>
      </c>
      <c r="N3" s="10" t="s">
        <v>1</v>
      </c>
      <c r="O3" s="20" t="s">
        <v>3</v>
      </c>
    </row>
    <row r="4" spans="1:15" x14ac:dyDescent="0.2">
      <c r="A4" s="55" t="s">
        <v>37</v>
      </c>
      <c r="B4" s="58"/>
      <c r="C4" s="59"/>
      <c r="D4" s="8" t="s">
        <v>34</v>
      </c>
      <c r="E4" s="34">
        <v>510</v>
      </c>
      <c r="F4" s="21"/>
      <c r="G4" s="45">
        <f>E4*120*F4</f>
        <v>0</v>
      </c>
      <c r="H4" s="23"/>
      <c r="I4" s="50"/>
      <c r="J4" s="51"/>
      <c r="K4" s="52"/>
      <c r="L4" s="8"/>
      <c r="M4" s="34"/>
      <c r="N4" s="21"/>
      <c r="O4" s="44">
        <f>M4*48*N4</f>
        <v>0</v>
      </c>
    </row>
    <row r="5" spans="1:15" x14ac:dyDescent="0.2">
      <c r="A5" s="55" t="s">
        <v>37</v>
      </c>
      <c r="B5" s="58"/>
      <c r="C5" s="59"/>
      <c r="D5" s="8" t="s">
        <v>35</v>
      </c>
      <c r="E5" s="34">
        <v>530</v>
      </c>
      <c r="F5" s="21"/>
      <c r="G5" s="45">
        <f>E5*60*F5</f>
        <v>0</v>
      </c>
      <c r="H5" s="23"/>
      <c r="I5" s="50"/>
      <c r="J5" s="51"/>
      <c r="K5" s="52"/>
      <c r="L5" s="8"/>
      <c r="M5" s="34"/>
      <c r="N5" s="21"/>
      <c r="O5" s="44">
        <f>M5*24*N5</f>
        <v>0</v>
      </c>
    </row>
    <row r="6" spans="1:15" x14ac:dyDescent="0.2">
      <c r="A6" s="55" t="s">
        <v>37</v>
      </c>
      <c r="B6" s="58"/>
      <c r="C6" s="59"/>
      <c r="D6" s="8" t="s">
        <v>36</v>
      </c>
      <c r="E6" s="34">
        <v>550</v>
      </c>
      <c r="F6" s="21"/>
      <c r="G6" s="45">
        <f>E6*30*F6</f>
        <v>0</v>
      </c>
      <c r="H6" s="23"/>
      <c r="I6" s="50"/>
      <c r="J6" s="51"/>
      <c r="K6" s="52"/>
      <c r="L6" s="8"/>
      <c r="M6" s="34"/>
      <c r="N6" s="21"/>
      <c r="O6" s="44">
        <f t="shared" ref="O6:O9" si="0">M6*48*N6</f>
        <v>0</v>
      </c>
    </row>
    <row r="7" spans="1:15" x14ac:dyDescent="0.2">
      <c r="A7" s="55"/>
      <c r="B7" s="58"/>
      <c r="C7" s="59"/>
      <c r="D7" s="8"/>
      <c r="E7" s="34"/>
      <c r="F7" s="21"/>
      <c r="G7" s="22"/>
      <c r="H7" s="23"/>
      <c r="I7" s="50"/>
      <c r="J7" s="51"/>
      <c r="K7" s="52"/>
      <c r="L7" s="8"/>
      <c r="M7" s="34"/>
      <c r="N7" s="21"/>
      <c r="O7" s="44">
        <f t="shared" si="0"/>
        <v>0</v>
      </c>
    </row>
    <row r="8" spans="1:15" x14ac:dyDescent="0.2">
      <c r="A8" s="55"/>
      <c r="B8" s="56"/>
      <c r="C8" s="57"/>
      <c r="D8" s="8"/>
      <c r="E8" s="34"/>
      <c r="F8" s="21"/>
      <c r="G8" s="45">
        <f>E8*100*F8</f>
        <v>0</v>
      </c>
      <c r="H8" s="23"/>
      <c r="I8" s="50"/>
      <c r="J8" s="51"/>
      <c r="K8" s="52"/>
      <c r="L8" s="8"/>
      <c r="M8" s="34"/>
      <c r="N8" s="21"/>
      <c r="O8" s="44">
        <f>M8*24*N8</f>
        <v>0</v>
      </c>
    </row>
    <row r="9" spans="1:15" x14ac:dyDescent="0.2">
      <c r="A9" s="55"/>
      <c r="B9" s="56"/>
      <c r="C9" s="57"/>
      <c r="D9" s="8"/>
      <c r="E9" s="34"/>
      <c r="F9" s="21"/>
      <c r="G9" s="45">
        <f>E9*50*F9</f>
        <v>0</v>
      </c>
      <c r="H9" s="23"/>
      <c r="I9" s="55"/>
      <c r="J9" s="78"/>
      <c r="K9" s="79"/>
      <c r="L9" s="8"/>
      <c r="M9" s="34"/>
      <c r="N9" s="21"/>
      <c r="O9" s="44">
        <f t="shared" si="0"/>
        <v>0</v>
      </c>
    </row>
    <row r="10" spans="1:15" x14ac:dyDescent="0.2">
      <c r="A10" s="55"/>
      <c r="B10" s="56"/>
      <c r="C10" s="57"/>
      <c r="D10" s="8"/>
      <c r="E10" s="34"/>
      <c r="F10" s="21"/>
      <c r="G10" s="45">
        <f>E10*30*F10</f>
        <v>0</v>
      </c>
      <c r="H10" s="23"/>
      <c r="I10" s="50"/>
      <c r="J10" s="51"/>
      <c r="K10" s="52"/>
      <c r="L10" s="8"/>
      <c r="M10" s="34"/>
      <c r="N10" s="21"/>
      <c r="O10" s="44">
        <f>M10*120*N10</f>
        <v>0</v>
      </c>
    </row>
    <row r="11" spans="1:15" x14ac:dyDescent="0.2">
      <c r="A11" s="55"/>
      <c r="B11" s="58"/>
      <c r="C11" s="59"/>
      <c r="D11" s="8"/>
      <c r="E11" s="34"/>
      <c r="F11" s="21"/>
      <c r="G11" s="45">
        <f t="shared" ref="G11" si="1">E11*30*F11</f>
        <v>0</v>
      </c>
      <c r="H11" s="23"/>
      <c r="I11" s="50"/>
      <c r="J11" s="51"/>
      <c r="K11" s="52"/>
      <c r="L11" s="8"/>
      <c r="M11" s="34"/>
      <c r="N11" s="21"/>
      <c r="O11" s="44">
        <f>M11*60*N11</f>
        <v>0</v>
      </c>
    </row>
    <row r="12" spans="1:15" x14ac:dyDescent="0.2">
      <c r="A12" s="55"/>
      <c r="B12" s="56"/>
      <c r="C12" s="57"/>
      <c r="D12" s="8"/>
      <c r="E12" s="34"/>
      <c r="F12" s="21"/>
      <c r="G12" s="45">
        <f>E12*144*F12</f>
        <v>0</v>
      </c>
      <c r="H12" s="23"/>
      <c r="I12" s="55"/>
      <c r="J12" s="78"/>
      <c r="K12" s="79"/>
      <c r="L12" s="8"/>
      <c r="M12" s="34"/>
      <c r="N12" s="21"/>
      <c r="O12" s="22"/>
    </row>
    <row r="13" spans="1:15" ht="18.75" customHeight="1" x14ac:dyDescent="0.2">
      <c r="A13" s="55"/>
      <c r="B13" s="56"/>
      <c r="C13" s="57"/>
      <c r="D13" s="8"/>
      <c r="E13" s="34"/>
      <c r="F13" s="21"/>
      <c r="G13" s="45">
        <f>E13*72*F13</f>
        <v>0</v>
      </c>
      <c r="H13" s="23"/>
      <c r="I13" s="55"/>
      <c r="J13" s="78"/>
      <c r="K13" s="79"/>
      <c r="L13" s="8"/>
      <c r="M13" s="34"/>
      <c r="N13" s="21"/>
      <c r="O13" s="22"/>
    </row>
    <row r="14" spans="1:15" x14ac:dyDescent="0.2">
      <c r="A14" s="55"/>
      <c r="B14" s="56"/>
      <c r="C14" s="57"/>
      <c r="D14" s="8"/>
      <c r="E14" s="34"/>
      <c r="F14" s="21"/>
      <c r="G14" s="45">
        <f>E14*36*F14</f>
        <v>0</v>
      </c>
      <c r="H14" s="23"/>
      <c r="I14" s="50"/>
      <c r="J14" s="51"/>
      <c r="K14" s="52"/>
      <c r="M14" s="34"/>
      <c r="N14" s="21"/>
      <c r="O14" s="22"/>
    </row>
    <row r="15" spans="1:15" x14ac:dyDescent="0.2">
      <c r="A15" s="50"/>
      <c r="B15" s="53"/>
      <c r="C15" s="54"/>
      <c r="D15" s="8"/>
      <c r="E15" s="34"/>
      <c r="F15" s="21"/>
      <c r="G15" s="45">
        <f t="shared" ref="G15:G17" si="2">E15*36*F15</f>
        <v>0</v>
      </c>
      <c r="H15" s="23"/>
      <c r="I15" s="55"/>
      <c r="J15" s="78"/>
      <c r="K15" s="79"/>
      <c r="L15" s="8"/>
      <c r="M15" s="34"/>
      <c r="N15" s="21"/>
      <c r="O15" s="22"/>
    </row>
    <row r="16" spans="1:15" x14ac:dyDescent="0.2">
      <c r="A16" s="50"/>
      <c r="B16" s="53"/>
      <c r="C16" s="54"/>
      <c r="D16" s="8"/>
      <c r="E16" s="34"/>
      <c r="F16" s="26"/>
      <c r="G16" s="45">
        <f>E16*72*F16</f>
        <v>0</v>
      </c>
      <c r="H16" s="23"/>
      <c r="I16" s="55"/>
      <c r="J16" s="78"/>
      <c r="K16" s="79"/>
      <c r="L16" s="8"/>
      <c r="M16" s="34"/>
      <c r="N16" s="21"/>
      <c r="O16" s="22"/>
    </row>
    <row r="17" spans="1:17" x14ac:dyDescent="0.2">
      <c r="A17" s="50"/>
      <c r="B17" s="53"/>
      <c r="C17" s="54"/>
      <c r="D17" s="8"/>
      <c r="E17" s="34"/>
      <c r="F17" s="21"/>
      <c r="G17" s="45">
        <f t="shared" si="2"/>
        <v>0</v>
      </c>
      <c r="H17" s="23"/>
      <c r="I17" s="50"/>
      <c r="J17" s="51"/>
      <c r="K17" s="52"/>
      <c r="L17" s="8"/>
      <c r="M17" s="34"/>
      <c r="N17" s="21"/>
      <c r="O17" s="22"/>
    </row>
    <row r="18" spans="1:17" ht="18.75" customHeight="1" x14ac:dyDescent="0.2">
      <c r="A18" s="55"/>
      <c r="B18" s="56"/>
      <c r="C18" s="57"/>
      <c r="D18" s="8"/>
      <c r="E18" s="34"/>
      <c r="F18" s="21"/>
      <c r="G18" s="42">
        <f>25200*F18</f>
        <v>0</v>
      </c>
      <c r="H18" s="23"/>
      <c r="I18" s="55"/>
      <c r="J18" s="78"/>
      <c r="K18" s="79"/>
      <c r="L18" s="8"/>
      <c r="M18" s="34"/>
      <c r="N18" s="21"/>
      <c r="O18" s="22"/>
    </row>
    <row r="19" spans="1:17" ht="18.75" customHeight="1" x14ac:dyDescent="0.2">
      <c r="A19" s="50"/>
      <c r="B19" s="51"/>
      <c r="C19" s="52"/>
      <c r="D19" s="8"/>
      <c r="E19" s="34"/>
      <c r="F19" s="21"/>
      <c r="G19" s="43"/>
      <c r="H19" s="23"/>
      <c r="I19" s="55"/>
      <c r="J19" s="78"/>
      <c r="K19" s="79"/>
      <c r="L19" s="8"/>
      <c r="M19" s="34"/>
      <c r="N19" s="21"/>
      <c r="O19" s="22"/>
    </row>
    <row r="20" spans="1:17" ht="18.75" customHeight="1" x14ac:dyDescent="0.2">
      <c r="A20" s="50"/>
      <c r="B20" s="53"/>
      <c r="C20" s="54"/>
      <c r="D20" s="8"/>
      <c r="E20" s="34"/>
      <c r="F20" s="26"/>
      <c r="G20" s="42">
        <f>79200*F20</f>
        <v>0</v>
      </c>
      <c r="H20" s="15"/>
      <c r="I20" s="55"/>
      <c r="J20" s="78"/>
      <c r="K20" s="79"/>
      <c r="L20" s="8"/>
      <c r="M20" s="34"/>
      <c r="N20" s="21"/>
      <c r="O20" s="22"/>
    </row>
    <row r="21" spans="1:17" ht="18.75" customHeight="1" x14ac:dyDescent="0.2">
      <c r="A21" s="50"/>
      <c r="B21" s="53"/>
      <c r="C21" s="54"/>
      <c r="D21" s="8"/>
      <c r="E21" s="34"/>
      <c r="F21" s="21"/>
      <c r="G21" s="42">
        <f>43200*F21</f>
        <v>0</v>
      </c>
      <c r="H21" s="23"/>
      <c r="I21" s="50"/>
      <c r="J21" s="51"/>
      <c r="K21" s="52"/>
      <c r="L21" s="8"/>
      <c r="M21" s="34"/>
      <c r="N21" s="21"/>
      <c r="O21" s="22"/>
    </row>
    <row r="22" spans="1:17" ht="18.75" customHeight="1" x14ac:dyDescent="0.2">
      <c r="A22" s="55"/>
      <c r="B22" s="78"/>
      <c r="C22" s="79"/>
      <c r="D22" s="8"/>
      <c r="E22" s="34"/>
      <c r="F22" s="21"/>
      <c r="G22" s="22"/>
      <c r="H22" s="23"/>
      <c r="I22" s="50"/>
      <c r="J22" s="51"/>
      <c r="K22" s="52"/>
      <c r="L22" s="8"/>
      <c r="M22" s="34"/>
      <c r="N22" s="21"/>
      <c r="O22" s="22"/>
    </row>
    <row r="23" spans="1:17" ht="15" customHeight="1" x14ac:dyDescent="0.2">
      <c r="A23" s="55"/>
      <c r="B23" s="58"/>
      <c r="C23" s="59"/>
      <c r="D23" s="8"/>
      <c r="E23" s="34"/>
      <c r="F23" s="21"/>
      <c r="G23" s="22"/>
      <c r="H23" s="23"/>
      <c r="I23" s="50"/>
      <c r="J23" s="53"/>
      <c r="K23" s="54"/>
      <c r="L23" s="8"/>
      <c r="M23" s="34"/>
      <c r="N23" s="32"/>
      <c r="O23" s="22"/>
    </row>
    <row r="24" spans="1:17" x14ac:dyDescent="0.2">
      <c r="A24" s="37" t="s">
        <v>20</v>
      </c>
      <c r="B24" s="38"/>
      <c r="C24" s="38"/>
      <c r="D24" s="38"/>
      <c r="E24" s="61"/>
      <c r="F24" s="61"/>
      <c r="G24" s="15"/>
      <c r="H24" s="15"/>
      <c r="I24" s="16" t="s">
        <v>11</v>
      </c>
      <c r="J24" s="17"/>
      <c r="K24" s="15"/>
      <c r="L24" s="15"/>
      <c r="M24" s="72" t="s">
        <v>17</v>
      </c>
      <c r="N24" s="73"/>
      <c r="O24" s="35">
        <f>SUM(G4:G23,O4:O23)</f>
        <v>0</v>
      </c>
      <c r="P24" s="28"/>
      <c r="Q24" s="28">
        <f>SUM(O3:O22)</f>
        <v>0</v>
      </c>
    </row>
    <row r="25" spans="1:17" ht="18" x14ac:dyDescent="0.15">
      <c r="A25" t="s">
        <v>23</v>
      </c>
      <c r="B25"/>
      <c r="C25" s="85" t="s" ph="1">
        <v>25</v>
      </c>
      <c r="D25" s="86"/>
      <c r="E25" s="86"/>
      <c r="F25" s="86"/>
      <c r="G25" s="15"/>
      <c r="H25" s="15"/>
      <c r="I25" s="15" t="s">
        <v>18</v>
      </c>
      <c r="J25" s="17"/>
      <c r="K25" s="15"/>
      <c r="L25" s="15"/>
      <c r="M25" s="72" t="s">
        <v>19</v>
      </c>
      <c r="N25" s="73"/>
      <c r="O25" s="35">
        <f>600*SUM(F4:F23,O4:O23)</f>
        <v>0</v>
      </c>
      <c r="P25" s="28"/>
      <c r="Q25" s="28">
        <f>SUM(O4:O22)</f>
        <v>0</v>
      </c>
    </row>
    <row r="26" spans="1:17" ht="21" thickBot="1" x14ac:dyDescent="0.25">
      <c r="A26" t="s">
        <v>24</v>
      </c>
      <c r="B26"/>
      <c r="C26" s="87" t="s" ph="1">
        <v>26</v>
      </c>
      <c r="D26" s="88" ph="1"/>
      <c r="E26" s="88" ph="1"/>
      <c r="F26" s="88" ph="1"/>
      <c r="G26" s="15"/>
      <c r="H26" s="15"/>
      <c r="L26" s="15"/>
      <c r="M26" s="74" t="s">
        <v>15</v>
      </c>
      <c r="N26" s="75"/>
      <c r="O26" s="46">
        <f>ROUNDDOWN(SUM(O24,O25)*0.1,0)</f>
        <v>0</v>
      </c>
      <c r="P26" s="29" t="str">
        <f>IF(P25&gt;1,F26*800,"")</f>
        <v/>
      </c>
      <c r="Q26" s="29">
        <f>IF(AND(Q25&gt;=10000,Q25&lt;15000),800,0)</f>
        <v>0</v>
      </c>
    </row>
    <row r="27" spans="1:17" ht="31.5" customHeight="1" thickBot="1" x14ac:dyDescent="0.25">
      <c r="A27" s="15"/>
      <c r="B27" s="17"/>
      <c r="C27" s="27"/>
      <c r="D27" s="15"/>
      <c r="E27" s="49"/>
      <c r="F27" s="49"/>
      <c r="G27" s="15"/>
      <c r="H27" s="15"/>
      <c r="I27" s="65" t="s">
        <v>27</v>
      </c>
      <c r="J27" s="66"/>
      <c r="K27" s="39"/>
      <c r="L27" s="15"/>
      <c r="M27" s="76" t="s">
        <v>4</v>
      </c>
      <c r="N27" s="77"/>
      <c r="O27" s="36">
        <f>O24+O25+O26</f>
        <v>0</v>
      </c>
    </row>
    <row r="28" spans="1:17" ht="30.75" customHeight="1" thickBot="1" x14ac:dyDescent="0.25">
      <c r="A28" s="62" t="s">
        <v>29</v>
      </c>
      <c r="B28" s="62"/>
      <c r="C28" s="63"/>
      <c r="D28" s="64"/>
      <c r="E28" s="33" t="s">
        <v>28</v>
      </c>
      <c r="F28" s="63"/>
      <c r="G28" s="63"/>
      <c r="H28" s="31"/>
      <c r="I28" s="67" t="s">
        <v>7</v>
      </c>
      <c r="J28" s="67"/>
      <c r="K28" s="39"/>
      <c r="M28" s="1" t="s">
        <v>31</v>
      </c>
    </row>
    <row r="29" spans="1:17" ht="30.75" customHeight="1" thickBot="1" x14ac:dyDescent="0.25">
      <c r="A29" s="62" t="s">
        <v>13</v>
      </c>
      <c r="B29" s="62"/>
      <c r="C29" s="63"/>
      <c r="D29" s="63"/>
      <c r="E29" s="63"/>
      <c r="F29" s="63"/>
      <c r="G29" s="63"/>
      <c r="H29" s="12"/>
      <c r="I29" s="67" t="s">
        <v>5</v>
      </c>
      <c r="J29" s="67"/>
      <c r="K29" s="40"/>
      <c r="L29" s="41"/>
      <c r="M29" s="82"/>
      <c r="N29" s="83"/>
      <c r="O29" s="83"/>
    </row>
    <row r="30" spans="1:17" ht="30.75" customHeight="1" thickBot="1" x14ac:dyDescent="0.25">
      <c r="A30" s="62" t="s">
        <v>12</v>
      </c>
      <c r="B30" s="62"/>
      <c r="C30" s="14" t="s">
        <v>14</v>
      </c>
      <c r="D30" s="12" t="s">
        <v>32</v>
      </c>
      <c r="E30" s="30" t="s">
        <v>33</v>
      </c>
      <c r="F30" s="30"/>
      <c r="G30" s="12" t="s">
        <v>8</v>
      </c>
      <c r="H30" s="12"/>
      <c r="I30" s="67" t="s">
        <v>6</v>
      </c>
      <c r="J30" s="67"/>
      <c r="K30" s="39"/>
      <c r="M30" s="84"/>
      <c r="N30" s="84"/>
      <c r="O30" s="84"/>
    </row>
    <row r="36" spans="3:6" ht="24.6" x14ac:dyDescent="0.5">
      <c r="C36" s="1" ph="1"/>
    </row>
    <row r="37" spans="3:6" ht="24.6" x14ac:dyDescent="0.5">
      <c r="C37" s="1" ph="1"/>
      <c r="D37" s="1" ph="1"/>
      <c r="E37" s="11" ph="1"/>
      <c r="F37" s="11" ph="1"/>
    </row>
  </sheetData>
  <sheetProtection algorithmName="SHA-512" hashValue="y/H8VCb9irmDtLa6NlyWzYxpU60lkCINGjaZf2Cvjud98KdhSg4aVDoBgJzoIi/jYopA35/FVeoVkU86qrAz2g==" saltValue="wrcKpZgRMZaETUpO/0Fe5A==" spinCount="100000" sheet="1" objects="1" scenarios="1"/>
  <mergeCells count="65">
    <mergeCell ref="A23:C23"/>
    <mergeCell ref="I23:K23"/>
    <mergeCell ref="A12:C12"/>
    <mergeCell ref="A21:C21"/>
    <mergeCell ref="A22:C22"/>
    <mergeCell ref="I20:K20"/>
    <mergeCell ref="I18:K18"/>
    <mergeCell ref="I17:K17"/>
    <mergeCell ref="I21:K21"/>
    <mergeCell ref="I22:K22"/>
    <mergeCell ref="K2:L2"/>
    <mergeCell ref="M29:O30"/>
    <mergeCell ref="A13:C13"/>
    <mergeCell ref="A14:C14"/>
    <mergeCell ref="A15:C15"/>
    <mergeCell ref="A16:C16"/>
    <mergeCell ref="I29:J29"/>
    <mergeCell ref="A28:B28"/>
    <mergeCell ref="A29:B29"/>
    <mergeCell ref="C25:F25"/>
    <mergeCell ref="C26:F26"/>
    <mergeCell ref="I7:K7"/>
    <mergeCell ref="I8:K8"/>
    <mergeCell ref="I9:K9"/>
    <mergeCell ref="I11:K11"/>
    <mergeCell ref="I19:K19"/>
    <mergeCell ref="I3:K3"/>
    <mergeCell ref="I12:K12"/>
    <mergeCell ref="I13:K13"/>
    <mergeCell ref="I15:K15"/>
    <mergeCell ref="I16:K16"/>
    <mergeCell ref="I4:K4"/>
    <mergeCell ref="I5:K5"/>
    <mergeCell ref="I6:K6"/>
    <mergeCell ref="I10:K10"/>
    <mergeCell ref="I14:K14"/>
    <mergeCell ref="M1:O1"/>
    <mergeCell ref="M2:O2"/>
    <mergeCell ref="M25:N25"/>
    <mergeCell ref="M26:N26"/>
    <mergeCell ref="M27:N27"/>
    <mergeCell ref="M24:N24"/>
    <mergeCell ref="A30:B30"/>
    <mergeCell ref="C28:D28"/>
    <mergeCell ref="C29:G29"/>
    <mergeCell ref="F28:G28"/>
    <mergeCell ref="I27:J27"/>
    <mergeCell ref="I30:J30"/>
    <mergeCell ref="I28:J28"/>
    <mergeCell ref="A1:F1"/>
    <mergeCell ref="E27:F27"/>
    <mergeCell ref="A19:C19"/>
    <mergeCell ref="A20:C20"/>
    <mergeCell ref="A8:C8"/>
    <mergeCell ref="A9:C9"/>
    <mergeCell ref="A10:C10"/>
    <mergeCell ref="A11:C11"/>
    <mergeCell ref="A3:C3"/>
    <mergeCell ref="A4:C4"/>
    <mergeCell ref="A5:C5"/>
    <mergeCell ref="A6:C6"/>
    <mergeCell ref="A7:C7"/>
    <mergeCell ref="A17:C17"/>
    <mergeCell ref="A18:C18"/>
    <mergeCell ref="E24:F24"/>
  </mergeCells>
  <phoneticPr fontId="14"/>
  <printOptions horizontalCentered="1"/>
  <pageMargins left="0.11811023622047245" right="0.11811023622047245" top="7.874015748031496E-2" bottom="7.874015748031496E-2" header="7.874015748031496E-2" footer="7.874015748031496E-2"/>
  <pageSetup paperSize="9" scale="96" orientation="landscape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24</xdr:row>
                    <xdr:rowOff>7620</xdr:rowOff>
                  </from>
                  <to>
                    <xdr:col>0</xdr:col>
                    <xdr:colOff>403860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25</xdr:row>
                    <xdr:rowOff>22860</xdr:rowOff>
                  </from>
                  <to>
                    <xdr:col>0</xdr:col>
                    <xdr:colOff>388620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utsunomiya</dc:creator>
  <cp:lastModifiedBy>saori fukuyama</cp:lastModifiedBy>
  <cp:lastPrinted>2022-08-05T10:10:19Z</cp:lastPrinted>
  <dcterms:created xsi:type="dcterms:W3CDTF">2013-03-15T22:45:46Z</dcterms:created>
  <dcterms:modified xsi:type="dcterms:W3CDTF">2025-01-14T05:50:05Z</dcterms:modified>
</cp:coreProperties>
</file>