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2fa4f9aecf87af0/Desktop/ウツノミヤ商会様/20241028依頼/"/>
    </mc:Choice>
  </mc:AlternateContent>
  <xr:revisionPtr revIDLastSave="66" documentId="11_554C8E0F62A46678F21B4E076833C5E6AC4728D5" xr6:coauthVersionLast="47" xr6:coauthVersionMax="47" xr10:uidLastSave="{7E7D5BEA-72E2-442A-B2A0-9C3C8ED9D5D3}"/>
  <bookViews>
    <workbookView xWindow="-28920" yWindow="-1170" windowWidth="29040" windowHeight="15720" xr2:uid="{00000000-000D-0000-FFFF-FFFF00000000}"/>
  </bookViews>
  <sheets>
    <sheet name="注文書" sheetId="2" r:id="rId1"/>
    <sheet name="商品番号表" sheetId="4" state="hidden" r:id="rId2"/>
    <sheet name="商品マスタ" sheetId="5" state="hidden" r:id="rId3"/>
  </sheets>
  <definedNames>
    <definedName name="_xlnm._FilterDatabase" localSheetId="2" hidden="1">商品マスタ!$B$1:$I$77</definedName>
    <definedName name="_xlnm._FilterDatabase" localSheetId="1" hidden="1">商品番号表!$B$1:$B$15</definedName>
    <definedName name="【000】">商品マスタ!#REF!</definedName>
    <definedName name="【404】">商品マスタ!#REF!</definedName>
    <definedName name="【406】">商品マスタ!#REF!</definedName>
    <definedName name="【407】">商品マスタ!#REF!</definedName>
    <definedName name="【408】">商品マスタ!$D$19:$D$23</definedName>
    <definedName name="【440】">商品マスタ!#REF!</definedName>
    <definedName name="【500】">商品マスタ!#REF!</definedName>
    <definedName name="【501】">商品マスタ!$D$24:$D$29</definedName>
    <definedName name="【502】">商品マスタ!$D$30:$D$34</definedName>
    <definedName name="【505】">商品マスタ!#REF!</definedName>
    <definedName name="【507】">商品マスタ!$D$35:$D$39</definedName>
    <definedName name="【508】">商品マスタ!$D$40:$D$44</definedName>
    <definedName name="【512】">商品マスタ!$D$45:$D$49</definedName>
    <definedName name="【512B】">商品マスタ!$D$50:$D$54</definedName>
    <definedName name="【522】">商品マスタ!$D$55:$D$59</definedName>
    <definedName name="【527】">商品マスタ!#REF!</definedName>
    <definedName name="【529】">商品マスタ!#REF!</definedName>
    <definedName name="【530】">商品マスタ!$D$60:$D$63</definedName>
    <definedName name="【530DK】">商品マスタ!#REF!</definedName>
    <definedName name="【530LT】">商品マスタ!#REF!</definedName>
    <definedName name="【532MA】">商品マスタ!$D$64:$D$69</definedName>
    <definedName name="【540】">商品マスタ!$D$70:$D$73</definedName>
    <definedName name="【545】">商品マスタ!$D$74:$D$77</definedName>
    <definedName name="【550】">商品マスタ!#REF!</definedName>
    <definedName name="【550BK】">商品マスタ!#REF!</definedName>
    <definedName name="【560】">商品マスタ!#REF!</definedName>
    <definedName name="【566】">商品マスタ!#REF!</definedName>
    <definedName name="【650】">商品マスタ!#REF!</definedName>
    <definedName name="【652】">商品マスタ!#REF!</definedName>
    <definedName name="【654】">商品マスタ!#REF!</definedName>
    <definedName name="【657】">商品マスタ!#REF!</definedName>
    <definedName name="【670】">商品マスタ!#REF!</definedName>
    <definedName name="【672】">商品マスタ!#REF!</definedName>
    <definedName name="【674】">商品マスタ!#REF!</definedName>
    <definedName name="【K50】">商品マスタ!$D$3:$D$6</definedName>
    <definedName name="【K50TE】">商品マスタ!$D$3:$D$6</definedName>
    <definedName name="【K50手開き】" localSheetId="2">商品マスタ!$D$3:$D$6</definedName>
    <definedName name="【K50手開き】">商品マスタ!$D$3:$D$6</definedName>
    <definedName name="【K60】">商品マスタ!$D$13:$D$18</definedName>
    <definedName name="【K60ジャンプ】">商品マスタ!$D$13:$D$18</definedName>
    <definedName name="【K60手開き】">商品マスタ!$D$7:$D$12</definedName>
    <definedName name="【K70】">商品マスタ!#REF!</definedName>
    <definedName name="【K70ジャンプ】">商品マスタ!#REF!</definedName>
    <definedName name="商品番号">#REF!</definedName>
    <definedName name="商品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  <c r="H31" i="5"/>
  <c r="I31" i="5"/>
  <c r="F32" i="5"/>
  <c r="H32" i="5"/>
  <c r="F33" i="5"/>
  <c r="H33" i="5"/>
  <c r="I33" i="5"/>
  <c r="F34" i="5"/>
  <c r="H34" i="5"/>
  <c r="I32" i="5" l="1"/>
  <c r="I34" i="5"/>
  <c r="H77" i="5"/>
  <c r="H76" i="5"/>
  <c r="H75" i="5"/>
  <c r="H73" i="5"/>
  <c r="H72" i="5"/>
  <c r="H71" i="5"/>
  <c r="H69" i="5"/>
  <c r="H68" i="5"/>
  <c r="H67" i="5"/>
  <c r="H66" i="5"/>
  <c r="H65" i="5"/>
  <c r="H63" i="5"/>
  <c r="H62" i="5"/>
  <c r="H61" i="5"/>
  <c r="H59" i="5"/>
  <c r="H58" i="5"/>
  <c r="H57" i="5"/>
  <c r="H56" i="5"/>
  <c r="H54" i="5"/>
  <c r="H53" i="5"/>
  <c r="H52" i="5"/>
  <c r="H51" i="5"/>
  <c r="H49" i="5"/>
  <c r="H48" i="5"/>
  <c r="H47" i="5"/>
  <c r="H46" i="5"/>
  <c r="H44" i="5"/>
  <c r="H43" i="5"/>
  <c r="H42" i="5"/>
  <c r="H41" i="5"/>
  <c r="H39" i="5"/>
  <c r="H38" i="5"/>
  <c r="H37" i="5"/>
  <c r="H36" i="5"/>
  <c r="H29" i="5"/>
  <c r="H28" i="5"/>
  <c r="H27" i="5"/>
  <c r="H26" i="5"/>
  <c r="H25" i="5"/>
  <c r="H23" i="5"/>
  <c r="H22" i="5"/>
  <c r="H21" i="5"/>
  <c r="H20" i="5"/>
  <c r="H18" i="5"/>
  <c r="H17" i="5"/>
  <c r="H16" i="5"/>
  <c r="H15" i="5"/>
  <c r="H14" i="5"/>
  <c r="H12" i="5"/>
  <c r="H11" i="5"/>
  <c r="H10" i="5"/>
  <c r="H9" i="5"/>
  <c r="H8" i="5"/>
  <c r="H6" i="5"/>
  <c r="H5" i="5"/>
  <c r="H4" i="5"/>
  <c r="F12" i="5" l="1"/>
  <c r="I12" i="5" s="1"/>
  <c r="F11" i="5"/>
  <c r="I11" i="5" s="1"/>
  <c r="F10" i="5"/>
  <c r="I10" i="5" s="1"/>
  <c r="F9" i="5"/>
  <c r="I9" i="5" s="1"/>
  <c r="F8" i="5"/>
  <c r="I8" i="5" s="1"/>
  <c r="F15" i="5" l="1"/>
  <c r="I15" i="5" s="1"/>
  <c r="F18" i="5"/>
  <c r="I18" i="5" s="1"/>
  <c r="F17" i="5"/>
  <c r="I17" i="5" s="1"/>
  <c r="F16" i="5"/>
  <c r="I16" i="5" s="1"/>
  <c r="F14" i="5"/>
  <c r="I14" i="5" s="1"/>
  <c r="F6" i="5"/>
  <c r="I6" i="5" s="1"/>
  <c r="F5" i="5"/>
  <c r="I5" i="5" s="1"/>
  <c r="F4" i="5"/>
  <c r="I4" i="5" s="1"/>
  <c r="F26" i="5" l="1"/>
  <c r="I26" i="5" s="1"/>
  <c r="F25" i="5"/>
  <c r="I25" i="5" s="1"/>
  <c r="B16" i="2" l="1"/>
  <c r="H24" i="2" l="1"/>
  <c r="H25" i="2"/>
  <c r="G25" i="2"/>
  <c r="F25" i="2"/>
  <c r="E25" i="2"/>
  <c r="D25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G20" i="2"/>
  <c r="F20" i="2"/>
  <c r="D20" i="2"/>
  <c r="G19" i="2"/>
  <c r="F19" i="2"/>
  <c r="D19" i="2"/>
  <c r="H18" i="2"/>
  <c r="G18" i="2"/>
  <c r="F18" i="2"/>
  <c r="E18" i="2"/>
  <c r="D18" i="2"/>
  <c r="H17" i="2"/>
  <c r="G17" i="2"/>
  <c r="F17" i="2"/>
  <c r="E17" i="2"/>
  <c r="D17" i="2"/>
  <c r="D16" i="2"/>
  <c r="F16" i="2"/>
  <c r="G16" i="2"/>
  <c r="B25" i="2" l="1"/>
  <c r="B24" i="2"/>
  <c r="B23" i="2"/>
  <c r="B22" i="2"/>
  <c r="B21" i="2"/>
  <c r="B20" i="2"/>
  <c r="B19" i="2"/>
  <c r="B18" i="2"/>
  <c r="B17" i="2"/>
  <c r="F59" i="5"/>
  <c r="I59" i="5" s="1"/>
  <c r="F58" i="5"/>
  <c r="I58" i="5" s="1"/>
  <c r="F57" i="5"/>
  <c r="I57" i="5" s="1"/>
  <c r="F56" i="5"/>
  <c r="I56" i="5" s="1"/>
  <c r="F49" i="5"/>
  <c r="I49" i="5" s="1"/>
  <c r="F48" i="5"/>
  <c r="I48" i="5" s="1"/>
  <c r="F47" i="5"/>
  <c r="I47" i="5" s="1"/>
  <c r="F46" i="5"/>
  <c r="I46" i="5" s="1"/>
  <c r="F77" i="5"/>
  <c r="I77" i="5" s="1"/>
  <c r="F76" i="5"/>
  <c r="I76" i="5" s="1"/>
  <c r="F75" i="5"/>
  <c r="I75" i="5" s="1"/>
  <c r="F73" i="5"/>
  <c r="I73" i="5" s="1"/>
  <c r="F72" i="5"/>
  <c r="I72" i="5" s="1"/>
  <c r="F71" i="5"/>
  <c r="I71" i="5" s="1"/>
  <c r="F69" i="5"/>
  <c r="I69" i="5" s="1"/>
  <c r="F68" i="5"/>
  <c r="I68" i="5" s="1"/>
  <c r="F67" i="5"/>
  <c r="I67" i="5" s="1"/>
  <c r="F66" i="5"/>
  <c r="I66" i="5" s="1"/>
  <c r="F65" i="5"/>
  <c r="I65" i="5" s="1"/>
  <c r="F63" i="5"/>
  <c r="I63" i="5" s="1"/>
  <c r="F62" i="5"/>
  <c r="I62" i="5" s="1"/>
  <c r="F61" i="5"/>
  <c r="I61" i="5" s="1"/>
  <c r="F54" i="5"/>
  <c r="I54" i="5" s="1"/>
  <c r="F53" i="5"/>
  <c r="I53" i="5" s="1"/>
  <c r="F52" i="5"/>
  <c r="I52" i="5" s="1"/>
  <c r="F51" i="5"/>
  <c r="I51" i="5" s="1"/>
  <c r="F44" i="5"/>
  <c r="I44" i="5" s="1"/>
  <c r="F43" i="5"/>
  <c r="I43" i="5" s="1"/>
  <c r="F42" i="5"/>
  <c r="I42" i="5" s="1"/>
  <c r="F41" i="5"/>
  <c r="I41" i="5" s="1"/>
  <c r="F39" i="5"/>
  <c r="I39" i="5" s="1"/>
  <c r="F38" i="5"/>
  <c r="I38" i="5" s="1"/>
  <c r="F37" i="5"/>
  <c r="I37" i="5" s="1"/>
  <c r="F36" i="5"/>
  <c r="I36" i="5" s="1"/>
  <c r="F29" i="5"/>
  <c r="F28" i="5"/>
  <c r="I28" i="5" s="1"/>
  <c r="F27" i="5"/>
  <c r="I27" i="5" s="1"/>
  <c r="F23" i="5"/>
  <c r="I23" i="5" s="1"/>
  <c r="F22" i="5"/>
  <c r="I22" i="5" s="1"/>
  <c r="F21" i="5"/>
  <c r="I21" i="5" s="1"/>
  <c r="F20" i="5"/>
  <c r="I29" i="5" l="1"/>
  <c r="H20" i="2" s="1"/>
  <c r="E20" i="2"/>
  <c r="I20" i="5"/>
  <c r="H19" i="2" s="1"/>
  <c r="E19" i="2"/>
  <c r="E16" i="2"/>
  <c r="H16" i="2"/>
  <c r="H26" i="2" l="1"/>
  <c r="H27" i="2"/>
  <c r="H28" i="2" l="1"/>
</calcChain>
</file>

<file path=xl/sharedStrings.xml><?xml version="1.0" encoding="utf-8"?>
<sst xmlns="http://schemas.openxmlformats.org/spreadsheetml/2006/main" count="278" uniqueCount="165">
  <si>
    <t>郵便番号</t>
    <rPh sb="0" eb="4">
      <t>ユウビンバンゴウ</t>
    </rPh>
    <phoneticPr fontId="2"/>
  </si>
  <si>
    <t>ふりがな</t>
    <phoneticPr fontId="2"/>
  </si>
  <si>
    <t>お名前</t>
    <rPh sb="1" eb="3">
      <t>ナマエ</t>
    </rPh>
    <phoneticPr fontId="2"/>
  </si>
  <si>
    <t>ご住所</t>
    <rPh sb="1" eb="3">
      <t>ジュウショ</t>
    </rPh>
    <phoneticPr fontId="2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</si>
  <si>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2"/>
  </si>
  <si>
    <t>商  品  名</t>
    <rPh sb="0" eb="1">
      <t>ショウ</t>
    </rPh>
    <rPh sb="3" eb="4">
      <t>ヒン</t>
    </rPh>
    <rPh sb="6" eb="7">
      <t>ナ</t>
    </rPh>
    <phoneticPr fontId="2"/>
  </si>
  <si>
    <t>注文数量</t>
    <rPh sb="0" eb="2">
      <t>チュウモン</t>
    </rPh>
    <rPh sb="2" eb="4">
      <t>スウリョウ</t>
    </rPh>
    <phoneticPr fontId="2"/>
  </si>
  <si>
    <t>単価（税抜）</t>
    <phoneticPr fontId="2"/>
  </si>
  <si>
    <t>税抜金額</t>
    <phoneticPr fontId="2"/>
  </si>
  <si>
    <t>送料（税込）</t>
    <rPh sb="0" eb="2">
      <t>ソウリョウ</t>
    </rPh>
    <phoneticPr fontId="2"/>
  </si>
  <si>
    <t>メールアドレス</t>
    <phoneticPr fontId="2"/>
  </si>
  <si>
    <t>会社名</t>
    <phoneticPr fontId="2"/>
  </si>
  <si>
    <t>F　A　X　番　号</t>
    <rPh sb="6" eb="7">
      <t>バン</t>
    </rPh>
    <rPh sb="8" eb="9">
      <t>ゴウ</t>
    </rPh>
    <phoneticPr fontId="2"/>
  </si>
  <si>
    <t>お支払方法
（　　　で囲んで下さい）</t>
    <rPh sb="1" eb="3">
      <t>シハライ</t>
    </rPh>
    <rPh sb="3" eb="5">
      <t>ホウホウ</t>
    </rPh>
    <rPh sb="14" eb="15">
      <t>シタ</t>
    </rPh>
    <phoneticPr fontId="2"/>
  </si>
  <si>
    <t>銀行振込</t>
    <rPh sb="0" eb="2">
      <t>ギンコウ</t>
    </rPh>
    <rPh sb="2" eb="4">
      <t>フリコ</t>
    </rPh>
    <phoneticPr fontId="2"/>
  </si>
  <si>
    <t>代金引換
（佐川急便）</t>
    <rPh sb="0" eb="2">
      <t>ダイキン</t>
    </rPh>
    <rPh sb="2" eb="4">
      <t>ヒキカエ</t>
    </rPh>
    <rPh sb="6" eb="8">
      <t>サガワ</t>
    </rPh>
    <rPh sb="8" eb="10">
      <t>キュウビン</t>
    </rPh>
    <phoneticPr fontId="2"/>
  </si>
  <si>
    <t>振込名義人</t>
    <rPh sb="0" eb="2">
      <t>フリコミ</t>
    </rPh>
    <rPh sb="2" eb="5">
      <t>メイギニン</t>
    </rPh>
    <phoneticPr fontId="2"/>
  </si>
  <si>
    <t>●FAX・メールでのご注文は24時間受け付けております。</t>
    <rPh sb="11" eb="13">
      <t>チュウモン</t>
    </rPh>
    <rPh sb="16" eb="18">
      <t>ジカン</t>
    </rPh>
    <rPh sb="18" eb="19">
      <t>ウ</t>
    </rPh>
    <rPh sb="20" eb="21">
      <t>ツ</t>
    </rPh>
    <phoneticPr fontId="2"/>
  </si>
  <si>
    <t>●印刷してご記入ください。直接入力することも可能です。</t>
    <phoneticPr fontId="3" alignment="distributed"/>
  </si>
  <si>
    <t>●受注入力後、金額確認書を別途FAXいたします。</t>
    <phoneticPr fontId="3" alignment="distributed"/>
  </si>
  <si>
    <t>●お振込み手数料はお客様のご負担となります。</t>
    <phoneticPr fontId="3" alignment="distributed"/>
  </si>
  <si>
    <t>●ご入金が確認できた後に出荷いたします。</t>
    <phoneticPr fontId="3" alignment="distributed"/>
  </si>
  <si>
    <t>メール：</t>
    <phoneticPr fontId="3" alignment="distributed"/>
  </si>
  <si>
    <t>合計金額（税込）</t>
    <rPh sb="0" eb="2">
      <t>ゴウケイ</t>
    </rPh>
    <rPh sb="2" eb="4">
      <t>キンガク</t>
    </rPh>
    <rPh sb="5" eb="7">
      <t>ゼイコミ</t>
    </rPh>
    <phoneticPr fontId="2"/>
  </si>
  <si>
    <t>送付先FAX番号</t>
    <rPh sb="0" eb="2">
      <t>ソウフ</t>
    </rPh>
    <rPh sb="2" eb="3">
      <t>サキ</t>
    </rPh>
    <rPh sb="6" eb="8">
      <t>バンゴウ</t>
    </rPh>
    <phoneticPr fontId="2"/>
  </si>
  <si>
    <t>03-3995-6021</t>
    <phoneticPr fontId="2"/>
  </si>
  <si>
    <t>0 円</t>
    <rPh sb="2" eb="3">
      <t>エン</t>
    </rPh>
    <phoneticPr fontId="2"/>
  </si>
  <si>
    <t>↓太枠の中の必須事項をお書き込みください。</t>
    <phoneticPr fontId="2"/>
  </si>
  <si>
    <t>●商品は十分揃えておりますが、</t>
    <phoneticPr fontId="3" alignment="distributed"/>
  </si>
  <si>
    <t>　万一品切れの場合ご連絡いたします。</t>
    <phoneticPr fontId="2"/>
  </si>
  <si>
    <t>　TEL:0120-366-369　FAX:03-3995-6021</t>
    <phoneticPr fontId="2"/>
  </si>
  <si>
    <t>担当　：　宇都宮</t>
    <rPh sb="0" eb="2">
      <t>タントウ</t>
    </rPh>
    <rPh sb="5" eb="8">
      <t>ウツノミヤ</t>
    </rPh>
    <phoneticPr fontId="2"/>
  </si>
  <si>
    <t>①税抜金額</t>
    <phoneticPr fontId="2"/>
  </si>
  <si>
    <t>①ご注文金額（税抜）</t>
    <rPh sb="2" eb="3">
      <t>チュウ</t>
    </rPh>
    <rPh sb="3" eb="4">
      <t>ブン</t>
    </rPh>
    <rPh sb="4" eb="5">
      <t>キン</t>
    </rPh>
    <rPh sb="5" eb="6">
      <t>ガク</t>
    </rPh>
    <rPh sb="8" eb="9">
      <t>ヌ</t>
    </rPh>
    <phoneticPr fontId="2"/>
  </si>
  <si>
    <t>②送料（税込）</t>
    <rPh sb="1" eb="3">
      <t>ソウリョウ</t>
    </rPh>
    <phoneticPr fontId="2"/>
  </si>
  <si>
    <t>③合   計　（税込）</t>
    <rPh sb="1" eb="2">
      <t>ゴウ</t>
    </rPh>
    <rPh sb="5" eb="6">
      <t>ケイ</t>
    </rPh>
    <rPh sb="8" eb="10">
      <t>ゼイコミ</t>
    </rPh>
    <phoneticPr fontId="2"/>
  </si>
  <si>
    <t>選択してください</t>
    <rPh sb="0" eb="2">
      <t>センタク</t>
    </rPh>
    <phoneticPr fontId="2"/>
  </si>
  <si>
    <t>備考</t>
    <rPh sb="0" eb="2">
      <t>ビコウ</t>
    </rPh>
    <phoneticPr fontId="2"/>
  </si>
  <si>
    <t>即納</t>
    <rPh sb="0" eb="2">
      <t>ソクノウ</t>
    </rPh>
    <phoneticPr fontId="2"/>
  </si>
  <si>
    <t>日時指定</t>
    <rPh sb="0" eb="2">
      <t>ニチジ</t>
    </rPh>
    <rPh sb="2" eb="4">
      <t>シテイ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</si>
  <si>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</si>
  <si>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</si>
  <si>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ＡＭ　・　ＰＭ</t>
    <phoneticPr fontId="2"/>
  </si>
  <si>
    <t>配達希望日
（　　　で囲んで下さい）</t>
    <rPh sb="0" eb="2">
      <t>ハイタツ</t>
    </rPh>
    <rPh sb="2" eb="5">
      <t>キボウビ</t>
    </rPh>
    <phoneticPr fontId="2"/>
  </si>
  <si>
    <t>送料（税抜）</t>
    <rPh sb="0" eb="2">
      <t>ソウリョウ</t>
    </rPh>
    <rPh sb="4" eb="5">
      <t>ヌ</t>
    </rPh>
    <phoneticPr fontId="2"/>
  </si>
  <si>
    <t>②送  料　計　（税抜）</t>
    <rPh sb="1" eb="2">
      <t>ソウ</t>
    </rPh>
    <rPh sb="4" eb="5">
      <t>リョウ</t>
    </rPh>
    <rPh sb="6" eb="7">
      <t>ケイ</t>
    </rPh>
    <rPh sb="10" eb="11">
      <t>ヌ</t>
    </rPh>
    <phoneticPr fontId="2"/>
  </si>
  <si>
    <t>④事前振込割引（税込）</t>
    <rPh sb="1" eb="3">
      <t>ジゼン</t>
    </rPh>
    <rPh sb="3" eb="4">
      <t>フ</t>
    </rPh>
    <rPh sb="4" eb="5">
      <t>コ</t>
    </rPh>
    <rPh sb="5" eb="7">
      <t>ワリビキ</t>
    </rPh>
    <rPh sb="8" eb="10">
      <t>ゼイコミ</t>
    </rPh>
    <phoneticPr fontId="2"/>
  </si>
  <si>
    <t>合計金額（税込）③-④</t>
    <rPh sb="0" eb="2">
      <t>ゴウケイ</t>
    </rPh>
    <rPh sb="2" eb="4">
      <t>キンガク</t>
    </rPh>
    <rPh sb="5" eb="7">
      <t>ゼイコミ</t>
    </rPh>
    <phoneticPr fontId="2"/>
  </si>
  <si>
    <t>商品番号</t>
    <rPh sb="0" eb="2">
      <t>ショウヒン</t>
    </rPh>
    <rPh sb="2" eb="4">
      <t>バンゴウ</t>
    </rPh>
    <phoneticPr fontId="2"/>
  </si>
  <si>
    <t>商品名</t>
    <rPh sb="0" eb="3">
      <t>ショウヒンメイ</t>
    </rPh>
    <phoneticPr fontId="2"/>
  </si>
  <si>
    <t>【545】</t>
    <phoneticPr fontId="2"/>
  </si>
  <si>
    <t>【507】</t>
    <phoneticPr fontId="2"/>
  </si>
  <si>
    <t>【508】</t>
    <phoneticPr fontId="2"/>
  </si>
  <si>
    <t>【501】</t>
    <phoneticPr fontId="2"/>
  </si>
  <si>
    <t>【502】</t>
    <phoneticPr fontId="2"/>
  </si>
  <si>
    <t>【408】</t>
    <phoneticPr fontId="2"/>
  </si>
  <si>
    <t>【530】</t>
    <phoneticPr fontId="2"/>
  </si>
  <si>
    <t>【540】</t>
    <phoneticPr fontId="2"/>
  </si>
  <si>
    <t>商品番号</t>
    <rPh sb="0" eb="2">
      <t>ショウヒン</t>
    </rPh>
    <rPh sb="2" eb="4">
      <t>バンゴウ</t>
    </rPh>
    <phoneticPr fontId="2"/>
  </si>
  <si>
    <t>50cmビニール傘
透明（クリア）60本入り</t>
    <phoneticPr fontId="2"/>
  </si>
  <si>
    <t>60cmビニール傘
透明・手開き60本入り</t>
    <phoneticPr fontId="2"/>
  </si>
  <si>
    <t>60cmビニールジャンプ傘
透明（クリア）60本入り</t>
    <phoneticPr fontId="2"/>
  </si>
  <si>
    <t>65cmビニールジャンプ傘
透明（クリア）48本入り</t>
    <phoneticPr fontId="2"/>
  </si>
  <si>
    <t>65cmビニールジャンプ傘
透明（黒骨）48本入り</t>
    <phoneticPr fontId="2"/>
  </si>
  <si>
    <t>60cm紳士用ジャンプ傘
黒60本入り</t>
    <phoneticPr fontId="2"/>
  </si>
  <si>
    <t>53cm16本骨プリント和傘
4カラー　60本入り</t>
    <phoneticPr fontId="2"/>
  </si>
  <si>
    <t>【408】</t>
    <phoneticPr fontId="2"/>
  </si>
  <si>
    <t>【501】</t>
    <phoneticPr fontId="2"/>
  </si>
  <si>
    <t>【507】</t>
    <phoneticPr fontId="2"/>
  </si>
  <si>
    <t>【508】</t>
    <phoneticPr fontId="2"/>
  </si>
  <si>
    <t>【530】</t>
    <phoneticPr fontId="2"/>
  </si>
  <si>
    <t>【532MA】</t>
    <phoneticPr fontId="2"/>
  </si>
  <si>
    <t>【540】</t>
    <phoneticPr fontId="2"/>
  </si>
  <si>
    <t>ご選択下さい</t>
    <rPh sb="1" eb="3">
      <t>センタク</t>
    </rPh>
    <rPh sb="3" eb="4">
      <t>クダ</t>
    </rPh>
    <phoneticPr fontId="2"/>
  </si>
  <si>
    <t>【512】</t>
    <phoneticPr fontId="2"/>
  </si>
  <si>
    <t>【522】</t>
    <phoneticPr fontId="2"/>
  </si>
  <si>
    <t>50cmビニール傘　5色カラー
60本入り</t>
    <rPh sb="8" eb="9">
      <t>カサ</t>
    </rPh>
    <rPh sb="11" eb="12">
      <t>イロ</t>
    </rPh>
    <rPh sb="18" eb="19">
      <t>ホン</t>
    </rPh>
    <rPh sb="19" eb="20">
      <t>イ</t>
    </rPh>
    <phoneticPr fontId="2"/>
  </si>
  <si>
    <t>55cm学童ジャンプ傘
窓付き　60本入り</t>
    <rPh sb="12" eb="14">
      <t>マドツ</t>
    </rPh>
    <phoneticPr fontId="2"/>
  </si>
  <si>
    <t>【512】</t>
    <phoneticPr fontId="2"/>
  </si>
  <si>
    <t>60cm男女兼用ジャンプ傘
カラー5色アソート　60本入り</t>
    <rPh sb="4" eb="6">
      <t>ダンジョ</t>
    </rPh>
    <rPh sb="6" eb="8">
      <t>ケンヨウ</t>
    </rPh>
    <rPh sb="18" eb="19">
      <t>イロ</t>
    </rPh>
    <phoneticPr fontId="2"/>
  </si>
  <si>
    <t>【522】</t>
    <phoneticPr fontId="2"/>
  </si>
  <si>
    <t>60cm男女兼用チェック柄
ジャンプ6柄アソート　60本入り</t>
    <rPh sb="4" eb="6">
      <t>ダンジョ</t>
    </rPh>
    <rPh sb="6" eb="8">
      <t>ケンヨウ</t>
    </rPh>
    <rPh sb="12" eb="13">
      <t>ガラ</t>
    </rPh>
    <rPh sb="19" eb="20">
      <t>ガラ</t>
    </rPh>
    <rPh sb="27" eb="28">
      <t>ホン</t>
    </rPh>
    <rPh sb="28" eb="29">
      <t>イ</t>
    </rPh>
    <phoneticPr fontId="2"/>
  </si>
  <si>
    <t>55cm16本骨ﾎﾟﾝｼﾞｰｼﾞｬﾝﾌﾟ和傘
6カラー　48本入り</t>
    <rPh sb="30" eb="31">
      <t>ホン</t>
    </rPh>
    <rPh sb="31" eb="32">
      <t>イ</t>
    </rPh>
    <phoneticPr fontId="2"/>
  </si>
  <si>
    <t>60cm16本骨ﾎﾟﾝｼﾞｰｸﾞﾗｽﾌｧｲﾊﾞｰ
和傘(軽量)6カラー　48本入り</t>
    <rPh sb="25" eb="27">
      <t>ワガサ</t>
    </rPh>
    <rPh sb="38" eb="39">
      <t>ホン</t>
    </rPh>
    <rPh sb="39" eb="40">
      <t>イ</t>
    </rPh>
    <phoneticPr fontId="2"/>
  </si>
  <si>
    <t>【512B】</t>
    <phoneticPr fontId="2"/>
  </si>
  <si>
    <t>【512B】</t>
    <phoneticPr fontId="2"/>
  </si>
  <si>
    <r>
      <rPr>
        <b/>
        <sz val="6"/>
        <color theme="0" tint="-4.9989318521683403E-2"/>
        <rFont val="メイリオ"/>
        <family val="3"/>
        <charset val="128"/>
      </rPr>
      <t>【408】</t>
    </r>
    <r>
      <rPr>
        <b/>
        <sz val="10"/>
        <rFont val="メイリオ"/>
        <family val="3"/>
        <charset val="128"/>
      </rPr>
      <t>1ケース（48本）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</si>
  <si>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【408】</t>
    </r>
    <r>
      <rPr>
        <b/>
        <sz val="10"/>
        <rFont val="メイリオ"/>
        <family val="3"/>
        <charset val="128"/>
      </rPr>
      <t>2ケース（96本）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</si>
  <si>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【408】</t>
    </r>
    <r>
      <rPr>
        <b/>
        <sz val="10"/>
        <rFont val="メイリオ"/>
        <family val="3"/>
        <charset val="128"/>
      </rPr>
      <t>3ケース（144本）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</si>
  <si>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【408】</t>
    </r>
    <r>
      <rPr>
        <b/>
        <sz val="10"/>
        <rFont val="メイリオ"/>
        <family val="3"/>
        <charset val="128"/>
      </rPr>
      <t>5ケース（240本）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</si>
  <si>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【501】</t>
    </r>
    <r>
      <rPr>
        <b/>
        <sz val="10"/>
        <rFont val="メイリオ"/>
        <family val="3"/>
        <charset val="128"/>
      </rPr>
      <t>3ケース（180本）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</si>
  <si>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【501】</t>
    </r>
    <r>
      <rPr>
        <b/>
        <sz val="10"/>
        <rFont val="メイリオ"/>
        <family val="3"/>
        <charset val="128"/>
      </rPr>
      <t>5ケース（300本）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</si>
  <si>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【501】</t>
    </r>
    <r>
      <rPr>
        <b/>
        <sz val="10"/>
        <rFont val="メイリオ"/>
        <family val="3"/>
        <charset val="128"/>
      </rPr>
      <t>10ケース（600本）</t>
    </r>
    <rPh sb="14" eb="15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</si>
  <si>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【502】</t>
    </r>
    <r>
      <rPr>
        <b/>
        <sz val="10"/>
        <rFont val="メイリオ"/>
        <family val="3"/>
        <charset val="128"/>
      </rPr>
      <t>5ケース（300本）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</si>
  <si>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【502】</t>
    </r>
    <r>
      <rPr>
        <b/>
        <sz val="10"/>
        <rFont val="メイリオ"/>
        <family val="3"/>
        <charset val="128"/>
      </rPr>
      <t>10ケース（600本）</t>
    </r>
    <rPh sb="14" eb="15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</si>
  <si>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【507】</t>
    </r>
    <r>
      <rPr>
        <b/>
        <sz val="10"/>
        <rFont val="メイリオ"/>
        <family val="3"/>
        <charset val="128"/>
      </rPr>
      <t>1ケース（60本）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</si>
  <si>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【507】</t>
    </r>
    <r>
      <rPr>
        <b/>
        <sz val="10"/>
        <rFont val="メイリオ"/>
        <family val="3"/>
        <charset val="128"/>
      </rPr>
      <t>3ケース（180本）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</si>
  <si>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【507】</t>
    </r>
    <r>
      <rPr>
        <b/>
        <sz val="10"/>
        <rFont val="メイリオ"/>
        <family val="3"/>
        <charset val="128"/>
      </rPr>
      <t>5ケース（300本）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</si>
  <si>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【507】</t>
    </r>
    <r>
      <rPr>
        <b/>
        <sz val="10"/>
        <rFont val="メイリオ"/>
        <family val="3"/>
        <charset val="128"/>
      </rPr>
      <t>10ケース（600本）</t>
    </r>
    <rPh sb="14" eb="15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</si>
  <si>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【508】</t>
    </r>
    <r>
      <rPr>
        <b/>
        <sz val="10"/>
        <rFont val="メイリオ"/>
        <family val="3"/>
        <charset val="128"/>
      </rPr>
      <t>1ケース（48本）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</si>
  <si>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【508】</t>
    </r>
    <r>
      <rPr>
        <b/>
        <sz val="10"/>
        <rFont val="メイリオ"/>
        <family val="3"/>
        <charset val="128"/>
      </rPr>
      <t>2ケース（96本）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</si>
  <si>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【508】</t>
    </r>
    <r>
      <rPr>
        <b/>
        <sz val="10"/>
        <rFont val="メイリオ"/>
        <family val="3"/>
        <charset val="128"/>
      </rPr>
      <t>5ケース（240本）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</si>
  <si>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【508】</t>
    </r>
    <r>
      <rPr>
        <b/>
        <sz val="10"/>
        <rFont val="メイリオ"/>
        <family val="3"/>
        <charset val="128"/>
      </rPr>
      <t>10ケース（480本）</t>
    </r>
    <rPh sb="14" eb="15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</si>
  <si>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【512】</t>
    </r>
    <r>
      <rPr>
        <b/>
        <sz val="10"/>
        <rFont val="メイリオ"/>
        <family val="3"/>
        <charset val="128"/>
      </rPr>
      <t>1ケース（60本）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</si>
  <si>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【512】</t>
    </r>
    <r>
      <rPr>
        <b/>
        <sz val="10"/>
        <rFont val="メイリオ"/>
        <family val="3"/>
        <charset val="128"/>
      </rPr>
      <t>2ケース（120本）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</si>
  <si>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【512】</t>
    </r>
    <r>
      <rPr>
        <b/>
        <sz val="10"/>
        <rFont val="メイリオ"/>
        <family val="3"/>
        <charset val="128"/>
      </rPr>
      <t>3ケース（180本）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</si>
  <si>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【512】</t>
    </r>
    <r>
      <rPr>
        <b/>
        <sz val="10"/>
        <rFont val="メイリオ"/>
        <family val="3"/>
        <charset val="128"/>
      </rPr>
      <t>5ケース（300本）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</si>
  <si>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【512B】</t>
    </r>
    <r>
      <rPr>
        <b/>
        <sz val="10"/>
        <rFont val="メイリオ"/>
        <family val="3"/>
        <charset val="128"/>
      </rPr>
      <t>1ケース（60本）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</si>
  <si>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【512B】</t>
    </r>
    <r>
      <rPr>
        <b/>
        <sz val="10"/>
        <rFont val="メイリオ"/>
        <family val="3"/>
        <charset val="128"/>
      </rPr>
      <t>2ケース（120本）</t>
    </r>
    <rPh sb="14" eb="15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</si>
  <si>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【512B】</t>
    </r>
    <r>
      <rPr>
        <b/>
        <sz val="10"/>
        <rFont val="メイリオ"/>
        <family val="3"/>
        <charset val="128"/>
      </rPr>
      <t>3ケース（180本）</t>
    </r>
    <rPh sb="14" eb="15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</si>
  <si>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【512B】</t>
    </r>
    <r>
      <rPr>
        <b/>
        <sz val="10"/>
        <rFont val="メイリオ"/>
        <family val="3"/>
        <charset val="128"/>
      </rPr>
      <t>5ケース（300本）</t>
    </r>
    <rPh sb="14" eb="15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</si>
  <si>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【522】</t>
    </r>
    <r>
      <rPr>
        <b/>
        <sz val="10"/>
        <rFont val="メイリオ"/>
        <family val="3"/>
        <charset val="128"/>
      </rPr>
      <t>1ケース（60本）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</si>
  <si>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【522】</t>
    </r>
    <r>
      <rPr>
        <b/>
        <sz val="10"/>
        <rFont val="メイリオ"/>
        <family val="3"/>
        <charset val="128"/>
      </rPr>
      <t>2ケース（120本）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</si>
  <si>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【522】</t>
    </r>
    <r>
      <rPr>
        <b/>
        <sz val="10"/>
        <rFont val="メイリオ"/>
        <family val="3"/>
        <charset val="128"/>
      </rPr>
      <t>3ケース（180本）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</si>
  <si>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【522】</t>
    </r>
    <r>
      <rPr>
        <b/>
        <sz val="10"/>
        <rFont val="メイリオ"/>
        <family val="3"/>
        <charset val="128"/>
      </rPr>
      <t>5ケース（300本）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</si>
  <si>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【530】</t>
    </r>
    <r>
      <rPr>
        <b/>
        <sz val="10"/>
        <rFont val="メイリオ"/>
        <family val="3"/>
        <charset val="128"/>
      </rPr>
      <t>1ケース（48本）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</si>
  <si>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【530】</t>
    </r>
    <r>
      <rPr>
        <b/>
        <sz val="10"/>
        <rFont val="メイリオ"/>
        <family val="3"/>
        <charset val="128"/>
      </rPr>
      <t>2ケース（96本）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</si>
  <si>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【530】</t>
    </r>
    <r>
      <rPr>
        <b/>
        <sz val="10"/>
        <rFont val="メイリオ"/>
        <family val="3"/>
        <charset val="128"/>
      </rPr>
      <t>3ケース（144本）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</si>
  <si>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【532MA】</t>
    </r>
    <r>
      <rPr>
        <b/>
        <sz val="10"/>
        <rFont val="メイリオ"/>
        <family val="3"/>
        <charset val="128"/>
      </rPr>
      <t>1ケース（60本）</t>
    </r>
    <rPh sb="14" eb="15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</si>
  <si>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【532MA】</t>
    </r>
    <r>
      <rPr>
        <b/>
        <sz val="10"/>
        <rFont val="メイリオ"/>
        <family val="3"/>
        <charset val="128"/>
      </rPr>
      <t>2ケース（120本）</t>
    </r>
    <rPh sb="15" eb="16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</si>
  <si>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【532MA】</t>
    </r>
    <r>
      <rPr>
        <b/>
        <sz val="10"/>
        <rFont val="メイリオ"/>
        <family val="3"/>
        <charset val="128"/>
      </rPr>
      <t>3ケース（180本）</t>
    </r>
    <rPh sb="15" eb="16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</si>
  <si>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【532MA】</t>
    </r>
    <r>
      <rPr>
        <b/>
        <sz val="10"/>
        <rFont val="メイリオ"/>
        <family val="3"/>
        <charset val="128"/>
      </rPr>
      <t>5ケース（300本）</t>
    </r>
    <rPh sb="15" eb="16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</si>
  <si>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【532MA】</t>
    </r>
    <r>
      <rPr>
        <b/>
        <sz val="10"/>
        <rFont val="メイリオ"/>
        <family val="3"/>
        <charset val="128"/>
      </rPr>
      <t>10ケース（600本）</t>
    </r>
    <rPh sb="16" eb="17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</si>
  <si>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【540】</t>
    </r>
    <r>
      <rPr>
        <b/>
        <sz val="10"/>
        <rFont val="メイリオ"/>
        <family val="3"/>
        <charset val="128"/>
      </rPr>
      <t>1ケース（48本）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</si>
  <si>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【540】</t>
    </r>
    <r>
      <rPr>
        <b/>
        <sz val="10"/>
        <rFont val="メイリオ"/>
        <family val="3"/>
        <charset val="128"/>
      </rPr>
      <t>2ケース（96本）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</si>
  <si>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【540】</t>
    </r>
    <r>
      <rPr>
        <b/>
        <sz val="10"/>
        <rFont val="メイリオ"/>
        <family val="3"/>
        <charset val="128"/>
      </rPr>
      <t>3ケース（144本）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</si>
  <si>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【545】</t>
    </r>
    <r>
      <rPr>
        <b/>
        <sz val="10"/>
        <rFont val="メイリオ"/>
        <family val="3"/>
        <charset val="128"/>
      </rPr>
      <t>1ケース（60本）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</si>
  <si>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【545】</t>
    </r>
    <r>
      <rPr>
        <b/>
        <sz val="10"/>
        <rFont val="メイリオ"/>
        <family val="3"/>
        <charset val="128"/>
      </rPr>
      <t>2ケース（120本）</t>
    </r>
    <rPh sb="13" eb="14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</si>
  <si>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【545】</t>
    </r>
    <r>
      <rPr>
        <b/>
        <sz val="10"/>
        <rFont val="メイリオ"/>
        <family val="3"/>
        <charset val="128"/>
      </rPr>
      <t>3ケース（180本）</t>
    </r>
    <rPh sb="13" eb="14">
      <t>ホン</t>
    </rPh>
    <phoneticPr fontId="2"/>
  </si>
  <si>
    <t>単価(税抜)</t>
    <phoneticPr fontId="2"/>
  </si>
  <si>
    <t>②送料(税抜)</t>
    <rPh sb="1" eb="3">
      <t>ソウリョウ</t>
    </rPh>
    <rPh sb="5" eb="6">
      <t>ヌ</t>
    </rPh>
    <phoneticPr fontId="2"/>
  </si>
  <si>
    <t>③合計金額(税込)</t>
    <rPh sb="1" eb="3">
      <t>ゴウケイ</t>
    </rPh>
    <rPh sb="3" eb="5">
      <t>キンガク</t>
    </rPh>
    <rPh sb="6" eb="8">
      <t>ゼイコミ</t>
    </rPh>
    <phoneticPr fontId="2"/>
  </si>
  <si>
    <r>
      <t>　</t>
    </r>
    <r>
      <rPr>
        <b/>
        <sz val="10"/>
        <rFont val="メイリオ"/>
        <family val="3"/>
        <charset val="128"/>
      </rPr>
      <t>〒177-0035　東京都練馬区南田中4-7-8</t>
    </r>
    <phoneticPr fontId="3" alignment="distributed"/>
  </si>
  <si>
    <r>
      <rPr>
        <b/>
        <sz val="6"/>
        <color theme="0" tint="-4.9989318521683403E-2"/>
        <rFont val="メイリオ"/>
        <family val="3"/>
        <charset val="128"/>
      </rPr>
      <t>【501】</t>
    </r>
    <r>
      <rPr>
        <b/>
        <sz val="10"/>
        <rFont val="メイリオ"/>
        <family val="3"/>
        <charset val="128"/>
      </rPr>
      <t>1ケース（60本）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</si>
  <si>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【501】</t>
    </r>
    <r>
      <rPr>
        <b/>
        <sz val="10"/>
        <rFont val="メイリオ"/>
        <family val="3"/>
        <charset val="128"/>
      </rPr>
      <t>2ケース（120本）</t>
    </r>
    <rPh sb="13" eb="14">
      <t>ホン</t>
    </rPh>
    <phoneticPr fontId="2"/>
  </si>
  <si>
    <t>60cmビニール傘
透明・ジャンプ60本入り</t>
    <phoneticPr fontId="2"/>
  </si>
  <si>
    <r>
      <rPr>
        <b/>
        <sz val="6"/>
        <color theme="0" tint="-4.9989318521683403E-2"/>
        <rFont val="メイリオ"/>
        <family val="3"/>
        <charset val="128"/>
      </rPr>
      <t>【502】</t>
    </r>
    <r>
      <rPr>
        <b/>
        <sz val="10"/>
        <rFont val="メイリオ"/>
        <family val="3"/>
        <charset val="128"/>
      </rPr>
      <t>1ケース（60本）</t>
    </r>
    <rPh sb="12" eb="13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</si>
  <si>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【502】</t>
    </r>
    <r>
      <rPr>
        <b/>
        <sz val="10"/>
        <rFont val="メイリオ"/>
        <family val="3"/>
        <charset val="128"/>
      </rPr>
      <t>2ケース（120本）</t>
    </r>
    <rPh sb="13" eb="14">
      <t>ホン</t>
    </rPh>
    <phoneticPr fontId="2"/>
  </si>
  <si>
    <t>【K50手開き】</t>
    <rPh sb="4" eb="6">
      <t>テビラ</t>
    </rPh>
    <phoneticPr fontId="2"/>
  </si>
  <si>
    <t>【K60ジャンプ】</t>
    <phoneticPr fontId="2"/>
  </si>
  <si>
    <t>50cmビニール傘
透明・手開き60本入り</t>
    <phoneticPr fontId="2"/>
  </si>
  <si>
    <t>【K60手開き】</t>
    <phoneticPr fontId="2"/>
  </si>
  <si>
    <r>
      <rPr>
        <b/>
        <sz val="6"/>
        <color theme="0"/>
        <rFont val="メイリオ"/>
        <family val="3"/>
        <charset val="128"/>
      </rPr>
      <t>【K50手開き】</t>
    </r>
    <r>
      <rPr>
        <b/>
        <sz val="10"/>
        <rFont val="メイリオ"/>
        <family val="3"/>
        <charset val="128"/>
      </rPr>
      <t>3ケース（180本）</t>
    </r>
    <rPh sb="16" eb="17">
      <t>ホン</t>
    </rPh>
    <phoneticPr fontId="2"/>
  </si>
  <si>
    <r>
      <rPr>
        <b/>
        <sz val="6"/>
        <color theme="0"/>
        <rFont val="メイリオ"/>
        <family val="3"/>
        <charset val="128"/>
      </rPr>
      <t>【K50手開き】</t>
    </r>
    <r>
      <rPr>
        <b/>
        <sz val="10"/>
        <rFont val="メイリオ"/>
        <family val="3"/>
        <charset val="128"/>
      </rPr>
      <t>5ケース（300本）</t>
    </r>
    <rPh sb="16" eb="17">
      <t>ホン</t>
    </rPh>
    <phoneticPr fontId="2"/>
  </si>
  <si>
    <r>
      <rPr>
        <b/>
        <sz val="6"/>
        <color theme="0"/>
        <rFont val="メイリオ"/>
        <family val="3"/>
        <charset val="128"/>
      </rPr>
      <t>【K50手開き】</t>
    </r>
    <r>
      <rPr>
        <b/>
        <sz val="10"/>
        <rFont val="メイリオ"/>
        <family val="3"/>
        <charset val="128"/>
      </rPr>
      <t>10ケース（600本）</t>
    </r>
    <rPh sb="17" eb="18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</si>
  <si>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【K60手開き】</t>
    </r>
    <r>
      <rPr>
        <b/>
        <sz val="10"/>
        <rFont val="メイリオ"/>
        <family val="3"/>
        <charset val="128"/>
      </rPr>
      <t>1ケース（60本）</t>
    </r>
    <rPh sb="4" eb="6">
      <t>テビラ</t>
    </rPh>
    <rPh sb="15" eb="16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</si>
  <si>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【K60手開き】</t>
    </r>
    <r>
      <rPr>
        <b/>
        <sz val="10"/>
        <rFont val="メイリオ"/>
        <family val="3"/>
        <charset val="128"/>
      </rPr>
      <t>2ケース（120本）</t>
    </r>
    <rPh sb="4" eb="6">
      <t>テビラ</t>
    </rPh>
    <rPh sb="16" eb="17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</si>
  <si>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【K60手開き】</t>
    </r>
    <r>
      <rPr>
        <b/>
        <sz val="10"/>
        <rFont val="メイリオ"/>
        <family val="3"/>
        <charset val="128"/>
      </rPr>
      <t>3ケース（180本）</t>
    </r>
    <rPh sb="4" eb="6">
      <t>テビラ</t>
    </rPh>
    <rPh sb="16" eb="17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</si>
  <si>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【K60手開き】</t>
    </r>
    <r>
      <rPr>
        <b/>
        <sz val="10"/>
        <rFont val="メイリオ"/>
        <family val="3"/>
        <charset val="128"/>
      </rPr>
      <t>5ケース（300本）</t>
    </r>
    <rPh sb="4" eb="6">
      <t>テビラ</t>
    </rPh>
    <rPh sb="16" eb="17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</si>
  <si>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【K60手開き】</t>
    </r>
    <r>
      <rPr>
        <b/>
        <sz val="10"/>
        <rFont val="メイリオ"/>
        <family val="3"/>
        <charset val="128"/>
      </rPr>
      <t>10ケース（600本）</t>
    </r>
    <rPh sb="4" eb="6">
      <t>テビラ</t>
    </rPh>
    <rPh sb="17" eb="18">
      <t>ホン</t>
    </rPh>
    <phoneticPr fontId="2"/>
  </si>
  <si>
    <t>【K60ジャンプ】</t>
    <phoneticPr fontId="2"/>
  </si>
  <si>
    <r>
      <rPr>
        <b/>
        <sz val="6"/>
        <color theme="0" tint="-4.9989318521683403E-2"/>
        <rFont val="メイリオ"/>
        <family val="3"/>
        <charset val="128"/>
      </rPr>
      <t>【K60ジャンプ】</t>
    </r>
    <r>
      <rPr>
        <b/>
        <sz val="10"/>
        <rFont val="メイリオ"/>
        <family val="3"/>
        <charset val="128"/>
      </rPr>
      <t>1ケース（60本）</t>
    </r>
    <rPh sb="16" eb="17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</si>
  <si>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【K60ジャンプ】</t>
    </r>
    <r>
      <rPr>
        <b/>
        <sz val="10"/>
        <rFont val="メイリオ"/>
        <family val="3"/>
        <charset val="128"/>
      </rPr>
      <t>2ケース（120本）</t>
    </r>
    <rPh sb="17" eb="18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</si>
  <si>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【K60ジャンプ】</t>
    </r>
    <r>
      <rPr>
        <b/>
        <sz val="10"/>
        <rFont val="メイリオ"/>
        <family val="3"/>
        <charset val="128"/>
      </rPr>
      <t>3ケース（180本）</t>
    </r>
    <rPh sb="17" eb="18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</si>
  <si>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【K60ジャンプ】</t>
    </r>
    <r>
      <rPr>
        <b/>
        <sz val="10"/>
        <rFont val="メイリオ"/>
        <family val="3"/>
        <charset val="128"/>
      </rPr>
      <t>5ケース（300本）</t>
    </r>
    <rPh sb="17" eb="18">
      <t>ホン</t>
    </rPh>
    <phoneticPr fontId="2"/>
  </si>
  <si>
    <r>
      <rPr>
        <b/>
        <sz val="6"/>
        <color theme="0" tint="-4.9989318521683403E-2"/>
        <rFont val="メイリオ"/>
        <family val="3"/>
        <charset val="128"/>
      </rPr>
      <t>【K60ジャンプ】</t>
    </r>
    <r>
      <rPr>
        <b/>
        <sz val="10"/>
        <rFont val="メイリオ"/>
        <family val="3"/>
        <charset val="128"/>
      </rPr>
      <t>10ケース（600本）</t>
    </r>
    <rPh sb="18" eb="19">
      <t>ホン</t>
    </rPh>
    <phoneticPr fontId="2"/>
  </si>
  <si>
    <t>【K50手開き】</t>
    <phoneticPr fontId="2"/>
  </si>
  <si>
    <t>【K60手開き】</t>
    <phoneticPr fontId="2"/>
  </si>
  <si>
    <t>卸値ドットネット　『Ｍ・S社製品　　ビニール傘』 通信販売専用</t>
    <rPh sb="25" eb="27">
      <t>ツウシン</t>
    </rPh>
    <rPh sb="27" eb="29">
      <t>ハンバイ</t>
    </rPh>
    <rPh sb="29" eb="31">
      <t>センヨウ</t>
    </rPh>
    <phoneticPr fontId="2"/>
  </si>
  <si>
    <t>　卸値ドットネット</t>
    <phoneticPr fontId="2"/>
  </si>
  <si>
    <t>卸値ドットネット　宇都宮愛治</t>
    <rPh sb="0" eb="8">
      <t>オロシネドットネット</t>
    </rPh>
    <rPh sb="9" eb="14">
      <t>ウツノミヤアイジ</t>
    </rPh>
    <phoneticPr fontId="3" alignment="distributed"/>
  </si>
  <si>
    <t>振込先：　きらぼし銀行　石神井支店　普通　０５３０６４８</t>
    <rPh sb="9" eb="11">
      <t>ギンコウ</t>
    </rPh>
    <rPh sb="12" eb="15">
      <t>シャクジイ</t>
    </rPh>
    <rPh sb="15" eb="17">
      <t>シテン</t>
    </rPh>
    <phoneticPr fontId="2" alignment="center"/>
  </si>
  <si>
    <t>メール送信先：naganoya@oroshi-ne.net</t>
    <phoneticPr fontId="2"/>
  </si>
  <si>
    <t>naganoya@oroshi-ne.net</t>
    <phoneticPr fontId="2"/>
  </si>
  <si>
    <t>【545】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</si>
</sst>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3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b/>
      <sz val="6"/>
      <color theme="0" tint="-4.9989318521683403E-2"/>
      <name val="メイリオ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9"/>
      <name val="メイリオ"/>
      <family val="3"/>
      <charset val="128"/>
    </font>
    <font>
      <sz val="20"/>
      <color indexed="9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color indexed="9"/>
      <name val="メイリオ"/>
      <family val="3"/>
      <charset val="128"/>
    </font>
    <font>
      <b/>
      <sz val="14"/>
      <name val="メイリオ"/>
      <family val="3"/>
      <charset val="128"/>
    </font>
    <font>
      <b/>
      <sz val="13"/>
      <name val="メイリオ"/>
      <family val="3"/>
      <charset val="128"/>
    </font>
    <font>
      <b/>
      <sz val="6"/>
      <color theme="0"/>
      <name val="メイリオ"/>
      <family val="3"/>
      <charset val="128"/>
    </font>
    <font>
      <u/>
      <sz val="10"/>
      <color theme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6" fillId="0" borderId="0" xfId="0" applyFont="1"/>
    <xf numFmtId="0" fontId="0" fillId="0" borderId="0" xfId="0" applyAlignment="1">
      <alignment wrapText="1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3" fillId="0" borderId="0" xfId="0" applyFont="1"/>
    <xf numFmtId="0" fontId="8" fillId="0" borderId="0" xfId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16" fillId="6" borderId="1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176" fontId="11" fillId="0" borderId="13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33" xfId="0" applyNumberFormat="1" applyFont="1" applyBorder="1" applyAlignment="1">
      <alignment horizontal="center" vertical="center"/>
    </xf>
    <xf numFmtId="176" fontId="11" fillId="0" borderId="45" xfId="0" applyNumberFormat="1" applyFont="1" applyBorder="1" applyAlignment="1" applyProtection="1">
      <alignment horizontal="center" vertical="center"/>
      <protection locked="0"/>
    </xf>
    <xf numFmtId="176" fontId="11" fillId="0" borderId="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inden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/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7" fillId="0" borderId="8" xfId="0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right" vertical="center" shrinkToFit="1"/>
      <protection locked="0"/>
    </xf>
    <xf numFmtId="176" fontId="20" fillId="0" borderId="15" xfId="0" applyNumberFormat="1" applyFont="1" applyBorder="1" applyAlignment="1">
      <alignment horizontal="right" vertical="center" shrinkToFit="1"/>
    </xf>
    <xf numFmtId="176" fontId="20" fillId="0" borderId="3" xfId="0" applyNumberFormat="1" applyFont="1" applyBorder="1" applyAlignment="1">
      <alignment horizontal="right" vertical="center" shrinkToFit="1"/>
    </xf>
    <xf numFmtId="176" fontId="16" fillId="0" borderId="3" xfId="0" applyNumberFormat="1" applyFont="1" applyBorder="1" applyAlignment="1">
      <alignment horizontal="right" vertical="center" shrinkToFit="1"/>
    </xf>
    <xf numFmtId="176" fontId="21" fillId="0" borderId="3" xfId="2" applyNumberFormat="1" applyFont="1" applyBorder="1" applyAlignment="1">
      <alignment horizontal="right" vertical="center" shrinkToFit="1"/>
    </xf>
    <xf numFmtId="0" fontId="9" fillId="0" borderId="16" xfId="0" applyFont="1" applyBorder="1" applyAlignment="1" applyProtection="1">
      <alignment horizontal="right" vertical="center" shrinkToFit="1"/>
      <protection locked="0"/>
    </xf>
    <xf numFmtId="0" fontId="18" fillId="0" borderId="12" xfId="0" applyFont="1" applyBorder="1" applyAlignment="1">
      <alignment horizontal="center" vertical="center" wrapText="1" shrinkToFit="1"/>
    </xf>
    <xf numFmtId="14" fontId="8" fillId="0" borderId="0" xfId="1" applyNumberFormat="1" applyAlignment="1" applyProtection="1">
      <alignment shrinkToFit="1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23" fillId="3" borderId="34" xfId="0" applyFont="1" applyFill="1" applyBorder="1" applyAlignment="1">
      <alignment horizontal="center" vertical="center"/>
    </xf>
    <xf numFmtId="0" fontId="23" fillId="3" borderId="44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7" fillId="0" borderId="0" xfId="1" applyFont="1" applyAlignment="1" applyProtection="1">
      <alignment horizontal="center"/>
    </xf>
    <xf numFmtId="0" fontId="23" fillId="3" borderId="35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23" fillId="3" borderId="43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vertical="center"/>
    </xf>
    <xf numFmtId="0" fontId="11" fillId="5" borderId="45" xfId="0" applyFont="1" applyFill="1" applyBorder="1" applyAlignment="1">
      <alignment horizontal="center" vertical="center"/>
    </xf>
    <xf numFmtId="0" fontId="23" fillId="5" borderId="4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46" xfId="0" applyFont="1" applyBorder="1" applyAlignment="1" applyProtection="1">
      <alignment vertical="center"/>
      <protection locked="0"/>
    </xf>
    <xf numFmtId="0" fontId="9" fillId="0" borderId="41" xfId="0" applyFont="1" applyBorder="1" applyAlignment="1" applyProtection="1">
      <alignment horizontal="left" vertical="center" indent="2"/>
      <protection locked="0"/>
    </xf>
    <xf numFmtId="0" fontId="9" fillId="0" borderId="39" xfId="0" applyFont="1" applyBorder="1" applyAlignment="1" applyProtection="1">
      <alignment horizontal="left" vertical="center" indent="2"/>
      <protection locked="0"/>
    </xf>
    <xf numFmtId="0" fontId="9" fillId="0" borderId="40" xfId="0" applyFont="1" applyBorder="1" applyAlignment="1" applyProtection="1">
      <alignment horizontal="left" vertical="center" indent="2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45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45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5</xdr:row>
      <xdr:rowOff>152400</xdr:rowOff>
    </xdr:from>
    <xdr:to>
      <xdr:col>5</xdr:col>
      <xdr:colOff>390525</xdr:colOff>
      <xdr:row>12</xdr:row>
      <xdr:rowOff>123825</xdr:rowOff>
    </xdr:to>
    <xdr:sp macro="" textlink="">
      <xdr:nvSpPr>
        <xdr:cNvPr id="9" name="線吹き出し 2 (枠付き)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4810125" y="1428750"/>
          <a:ext cx="2476500" cy="170497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46578"/>
            <a:gd name="adj6" fmla="val -4974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lg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85725</xdr:colOff>
      <xdr:row>5</xdr:row>
      <xdr:rowOff>190499</xdr:rowOff>
    </xdr:from>
    <xdr:to>
      <xdr:col>1</xdr:col>
      <xdr:colOff>1457325</xdr:colOff>
      <xdr:row>13</xdr:row>
      <xdr:rowOff>66674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038225" y="1466849"/>
          <a:ext cx="1371600" cy="185737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33013"/>
            <a:gd name="adj6" fmla="val -7027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lg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533400</xdr:colOff>
      <xdr:row>39</xdr:row>
      <xdr:rowOff>142875</xdr:rowOff>
    </xdr:from>
    <xdr:to>
      <xdr:col>1</xdr:col>
      <xdr:colOff>781050</xdr:colOff>
      <xdr:row>39</xdr:row>
      <xdr:rowOff>304800</xdr:rowOff>
    </xdr:to>
    <xdr:sp macro="" textlink="">
      <xdr:nvSpPr>
        <xdr:cNvPr id="2272" name="円/楕円 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1552575" y="10887075"/>
          <a:ext cx="247650" cy="1619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114300</xdr:colOff>
      <xdr:row>42</xdr:row>
      <xdr:rowOff>266700</xdr:rowOff>
    </xdr:from>
    <xdr:to>
      <xdr:col>7</xdr:col>
      <xdr:colOff>1276350</xdr:colOff>
      <xdr:row>45</xdr:row>
      <xdr:rowOff>95250</xdr:rowOff>
    </xdr:to>
    <xdr:sp macro="" textlink="">
      <xdr:nvSpPr>
        <xdr:cNvPr id="2273" name="正方形/長方形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4371975" y="12401550"/>
          <a:ext cx="4029075" cy="647700"/>
        </a:xfrm>
        <a:prstGeom prst="rect">
          <a:avLst/>
        </a:prstGeom>
        <a:noFill/>
        <a:ln w="19050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542925</xdr:colOff>
      <xdr:row>40</xdr:row>
      <xdr:rowOff>276225</xdr:rowOff>
    </xdr:from>
    <xdr:to>
      <xdr:col>1</xdr:col>
      <xdr:colOff>790575</xdr:colOff>
      <xdr:row>40</xdr:row>
      <xdr:rowOff>438150</xdr:rowOff>
    </xdr:to>
    <xdr:sp macro="" textlink="">
      <xdr:nvSpPr>
        <xdr:cNvPr id="2274" name="円/楕円 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1562100" y="11534775"/>
          <a:ext cx="247650" cy="1619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1781175</xdr:colOff>
      <xdr:row>6</xdr:row>
      <xdr:rowOff>28575</xdr:rowOff>
    </xdr:from>
    <xdr:to>
      <xdr:col>5</xdr:col>
      <xdr:colOff>228600</xdr:colOff>
      <xdr:row>12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552575"/>
          <a:ext cx="2209800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5</xdr:row>
      <xdr:rowOff>238125</xdr:rowOff>
    </xdr:from>
    <xdr:to>
      <xdr:col>1</xdr:col>
      <xdr:colOff>1350645</xdr:colOff>
      <xdr:row>13</xdr:row>
      <xdr:rowOff>38100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514475"/>
          <a:ext cx="1219200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714375</xdr:colOff>
      <xdr:row>2</xdr:row>
      <xdr:rowOff>123825</xdr:rowOff>
    </xdr:from>
    <xdr:to>
      <xdr:col>2</xdr:col>
      <xdr:colOff>190500</xdr:colOff>
      <xdr:row>6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4375" y="657225"/>
          <a:ext cx="2809875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まずはこちらをクリックし、</a:t>
          </a:r>
          <a:endParaRPr kumimoji="1" lang="en-US" altLang="ja-JP" sz="11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商品番号を選択して下さい。</a:t>
          </a:r>
        </a:p>
      </xdr:txBody>
    </xdr:sp>
    <xdr:clientData/>
  </xdr:twoCellAnchor>
  <xdr:twoCellAnchor>
    <xdr:from>
      <xdr:col>2</xdr:col>
      <xdr:colOff>1133472</xdr:colOff>
      <xdr:row>2</xdr:row>
      <xdr:rowOff>142875</xdr:rowOff>
    </xdr:from>
    <xdr:to>
      <xdr:col>7</xdr:col>
      <xdr:colOff>1276350</xdr:colOff>
      <xdr:row>5</xdr:row>
      <xdr:rowOff>238125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467222" y="676275"/>
          <a:ext cx="4857753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次にこちらをクリックし、ケース</a:t>
          </a:r>
          <a:r>
            <a:rPr kumimoji="1"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入数</a:t>
          </a:r>
          <a:r>
            <a:rPr kumimoji="1"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を選択して下さい。</a:t>
          </a:r>
          <a:endParaRPr kumimoji="1" lang="en-US" altLang="ja-JP" sz="11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単価・送料を自動計算します。</a:t>
          </a:r>
        </a:p>
      </xdr:txBody>
    </xdr:sp>
    <xdr:clientData/>
  </xdr:twoCellAnchor>
  <xdr:twoCellAnchor>
    <xdr:from>
      <xdr:col>2</xdr:col>
      <xdr:colOff>1533522</xdr:colOff>
      <xdr:row>12</xdr:row>
      <xdr:rowOff>104775</xdr:rowOff>
    </xdr:from>
    <xdr:to>
      <xdr:col>8</xdr:col>
      <xdr:colOff>371475</xdr:colOff>
      <xdr:row>13</xdr:row>
      <xdr:rowOff>247649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867272" y="3114675"/>
          <a:ext cx="4857753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 ： 商品番号が未選択の状態では動きません。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ganoya@oroshi-ne.net" TargetMode="External"/><Relationship Id="rId2" Type="http://schemas.openxmlformats.org/officeDocument/2006/relationships/hyperlink" Target="mailto:naganoya@oroshi-ne.net" TargetMode="External"/><Relationship Id="rId1" Type="http://schemas.openxmlformats.org/officeDocument/2006/relationships/hyperlink" Target="mailto:info@tabakoya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8"/>
  <sheetViews>
    <sheetView showZeros="0" tabSelected="1" zoomScaleNormal="100" workbookViewId="0">
      <selection activeCell="B18" sqref="B18"/>
    </sheetView>
  </sheetViews>
  <sheetFormatPr defaultRowHeight="13.2" x14ac:dyDescent="0.2"/>
  <cols>
    <col min="1" max="1" width="13.33203125" customWidth="1"/>
    <col min="2" max="2" width="30.33203125" customWidth="1"/>
    <col min="3" max="3" width="26.109375" customWidth="1"/>
    <col min="4" max="4" width="10.88671875" customWidth="1"/>
    <col min="5" max="5" width="12.33203125" customWidth="1"/>
    <col min="6" max="6" width="12.44140625" customWidth="1"/>
    <col min="7" max="7" width="12.44140625" hidden="1" customWidth="1"/>
    <col min="8" max="8" width="17.109375" customWidth="1"/>
  </cols>
  <sheetData>
    <row r="1" spans="1:9" ht="18" customHeight="1" x14ac:dyDescent="0.45">
      <c r="A1" s="26" t="s">
        <v>158</v>
      </c>
      <c r="F1" s="97" t="s">
        <v>24</v>
      </c>
      <c r="G1" s="97"/>
      <c r="H1" s="97"/>
    </row>
    <row r="2" spans="1:9" ht="24" customHeight="1" x14ac:dyDescent="0.2">
      <c r="A2" s="104"/>
      <c r="B2" s="104"/>
      <c r="C2" s="104"/>
      <c r="D2" s="104"/>
      <c r="E2" s="104"/>
      <c r="F2" s="98" t="s">
        <v>25</v>
      </c>
      <c r="G2" s="98"/>
      <c r="H2" s="98"/>
    </row>
    <row r="3" spans="1:9" ht="20.100000000000001" customHeight="1" x14ac:dyDescent="0.2">
      <c r="A3" s="104"/>
      <c r="B3" s="104"/>
      <c r="C3" s="104"/>
      <c r="D3" s="104"/>
      <c r="E3" s="104"/>
      <c r="F3" s="99" t="s">
        <v>162</v>
      </c>
      <c r="G3" s="99"/>
      <c r="H3" s="99"/>
    </row>
    <row r="4" spans="1:9" ht="20.100000000000001" customHeight="1" x14ac:dyDescent="0.2">
      <c r="A4" s="25"/>
      <c r="B4" s="25"/>
      <c r="C4" s="25"/>
      <c r="D4" s="25"/>
      <c r="E4" s="25"/>
      <c r="F4" s="24"/>
      <c r="G4" s="24"/>
      <c r="H4" s="24"/>
    </row>
    <row r="5" spans="1:9" ht="20.100000000000001" customHeight="1" x14ac:dyDescent="0.2">
      <c r="A5" s="25"/>
      <c r="B5" s="25"/>
      <c r="C5" s="25"/>
      <c r="D5" s="25"/>
      <c r="E5" s="25"/>
      <c r="F5" s="24"/>
      <c r="G5" s="24"/>
      <c r="H5" s="24"/>
    </row>
    <row r="6" spans="1:9" ht="20.100000000000001" customHeight="1" x14ac:dyDescent="0.2">
      <c r="A6" s="25"/>
      <c r="B6" s="25"/>
      <c r="C6" s="25"/>
      <c r="D6" s="25"/>
      <c r="E6" s="25"/>
      <c r="F6" s="24"/>
      <c r="G6" s="24"/>
      <c r="H6" s="24"/>
    </row>
    <row r="7" spans="1:9" ht="20.100000000000001" customHeight="1" x14ac:dyDescent="0.2">
      <c r="A7" s="25"/>
      <c r="B7" s="25"/>
      <c r="C7" s="25"/>
      <c r="D7" s="25"/>
      <c r="E7" s="25"/>
      <c r="F7" s="24"/>
      <c r="G7" s="24"/>
      <c r="H7" s="24"/>
    </row>
    <row r="8" spans="1:9" ht="20.100000000000001" customHeight="1" x14ac:dyDescent="0.2">
      <c r="A8" s="25"/>
      <c r="B8" s="25"/>
      <c r="C8" s="25"/>
      <c r="D8" s="25"/>
      <c r="E8" s="25"/>
      <c r="F8" s="24"/>
      <c r="G8" s="24"/>
      <c r="H8" s="24"/>
    </row>
    <row r="9" spans="1:9" ht="20.100000000000001" customHeight="1" x14ac:dyDescent="0.2">
      <c r="A9" s="25"/>
      <c r="B9" s="25"/>
      <c r="C9" s="25"/>
      <c r="D9" s="25"/>
      <c r="E9" s="25"/>
      <c r="F9" s="24"/>
      <c r="G9" s="24"/>
      <c r="H9" s="24"/>
    </row>
    <row r="10" spans="1:9" ht="20.100000000000001" customHeight="1" x14ac:dyDescent="0.2">
      <c r="A10" s="25"/>
      <c r="B10" s="25"/>
      <c r="C10" s="25"/>
      <c r="D10" s="25"/>
      <c r="E10" s="25"/>
      <c r="F10" s="24"/>
      <c r="G10" s="24"/>
      <c r="H10" s="24"/>
    </row>
    <row r="11" spans="1:9" ht="20.100000000000001" customHeight="1" x14ac:dyDescent="0.2">
      <c r="A11" s="25"/>
      <c r="B11" s="25"/>
      <c r="C11" s="25"/>
      <c r="D11" s="25"/>
      <c r="E11" s="25"/>
      <c r="F11" s="24"/>
      <c r="G11" s="24"/>
      <c r="H11" s="24"/>
    </row>
    <row r="12" spans="1:9" ht="20.100000000000001" customHeight="1" x14ac:dyDescent="0.2">
      <c r="A12" s="25"/>
      <c r="B12" s="25"/>
      <c r="C12" s="25"/>
      <c r="D12" s="25"/>
      <c r="E12" s="25"/>
      <c r="F12" s="24"/>
      <c r="G12" s="24"/>
      <c r="H12" s="24"/>
    </row>
    <row r="13" spans="1:9" ht="20.100000000000001" customHeight="1" x14ac:dyDescent="0.2">
      <c r="A13" s="25"/>
      <c r="B13" s="25"/>
      <c r="C13" s="25"/>
      <c r="D13" s="25"/>
      <c r="E13" s="25"/>
      <c r="F13" s="24"/>
      <c r="G13" s="24"/>
      <c r="H13" s="24"/>
    </row>
    <row r="14" spans="1:9" ht="22.5" customHeight="1" thickBot="1" x14ac:dyDescent="0.25">
      <c r="A14" s="23"/>
      <c r="B14" s="1"/>
      <c r="C14" s="5"/>
      <c r="D14" s="1"/>
      <c r="I14" s="6"/>
    </row>
    <row r="15" spans="1:9" ht="23.1" customHeight="1" thickTop="1" x14ac:dyDescent="0.2">
      <c r="A15" s="27" t="s">
        <v>58</v>
      </c>
      <c r="B15" s="28" t="s">
        <v>5</v>
      </c>
      <c r="C15" s="29" t="s">
        <v>6</v>
      </c>
      <c r="D15" s="30" t="s">
        <v>129</v>
      </c>
      <c r="E15" s="31" t="s">
        <v>32</v>
      </c>
      <c r="F15" s="31" t="s">
        <v>130</v>
      </c>
      <c r="G15" s="31" t="s">
        <v>34</v>
      </c>
      <c r="H15" s="31" t="s">
        <v>131</v>
      </c>
    </row>
    <row r="16" spans="1:9" ht="24.9" customHeight="1" x14ac:dyDescent="0.2">
      <c r="A16" s="32" t="s">
        <v>73</v>
      </c>
      <c r="B16" s="66">
        <f>IF(A16="","",VLOOKUP(A16,商品マスタ!$B$2:$C$435,2,0))</f>
        <v>0</v>
      </c>
      <c r="C16" s="60" t="s">
        <v>36</v>
      </c>
      <c r="D16" s="61" t="str">
        <f>VLOOKUP(C16,商品マスタ!$D$2:$I$92,2,0)</f>
        <v>0 円</v>
      </c>
      <c r="E16" s="62" t="str">
        <f>VLOOKUP(C16,商品マスタ!$D$2:$I$92,3,0)</f>
        <v>0 円</v>
      </c>
      <c r="F16" s="62" t="str">
        <f>VLOOKUP(C16,商品マスタ!$D$2:$I$92,4,0)</f>
        <v>0 円</v>
      </c>
      <c r="G16" s="63" t="e">
        <f>VLOOKUP(C16,#REF!,5,0)</f>
        <v>#REF!</v>
      </c>
      <c r="H16" s="64" t="str">
        <f>VLOOKUP(C16,商品マスタ!$D$2:$I$92,6,0)</f>
        <v>0 円</v>
      </c>
    </row>
    <row r="17" spans="1:8" ht="24.9" customHeight="1" x14ac:dyDescent="0.2">
      <c r="A17" s="32" t="s">
        <v>73</v>
      </c>
      <c r="B17" s="66">
        <f>IF(A17="","",VLOOKUP(A17,商品マスタ!$B$2:$C$435,2,0))</f>
        <v>0</v>
      </c>
      <c r="C17" s="60" t="s">
        <v>36</v>
      </c>
      <c r="D17" s="61" t="str">
        <f>VLOOKUP(C17,商品マスタ!$D$2:$I$92,2,0)</f>
        <v>0 円</v>
      </c>
      <c r="E17" s="62" t="str">
        <f>VLOOKUP(C17,商品マスタ!$D$2:$I$92,3,0)</f>
        <v>0 円</v>
      </c>
      <c r="F17" s="62" t="str">
        <f>VLOOKUP(C17,商品マスタ!$D$2:$I$92,4,0)</f>
        <v>0 円</v>
      </c>
      <c r="G17" s="63" t="e">
        <f>VLOOKUP(C17,#REF!,5,0)</f>
        <v>#REF!</v>
      </c>
      <c r="H17" s="64" t="str">
        <f>VLOOKUP(C17,商品マスタ!$D$2:$I$92,6,0)</f>
        <v>0 円</v>
      </c>
    </row>
    <row r="18" spans="1:8" ht="24.9" customHeight="1" x14ac:dyDescent="0.2">
      <c r="A18" s="32" t="s">
        <v>73</v>
      </c>
      <c r="B18" s="66">
        <f>IF(A18="","",VLOOKUP(A18,商品マスタ!$B$2:$C$435,2,0))</f>
        <v>0</v>
      </c>
      <c r="C18" s="60" t="s">
        <v>36</v>
      </c>
      <c r="D18" s="61" t="str">
        <f>VLOOKUP(C18,商品マスタ!$D$2:$I$92,2,0)</f>
        <v>0 円</v>
      </c>
      <c r="E18" s="62" t="str">
        <f>VLOOKUP(C18,商品マスタ!$D$2:$I$92,3,0)</f>
        <v>0 円</v>
      </c>
      <c r="F18" s="62" t="str">
        <f>VLOOKUP(C18,商品マスタ!$D$2:$I$92,4,0)</f>
        <v>0 円</v>
      </c>
      <c r="G18" s="63" t="e">
        <f>VLOOKUP(C18,#REF!,5,0)</f>
        <v>#REF!</v>
      </c>
      <c r="H18" s="64" t="str">
        <f>VLOOKUP(C18,商品マスタ!$D$2:$I$92,6,0)</f>
        <v>0 円</v>
      </c>
    </row>
    <row r="19" spans="1:8" ht="24.9" customHeight="1" x14ac:dyDescent="0.2">
      <c r="A19" s="32" t="s">
        <v>73</v>
      </c>
      <c r="B19" s="66">
        <f>IF(A19="","",VLOOKUP(A19,商品マスタ!$B$2:$C$435,2,0))</f>
        <v>0</v>
      </c>
      <c r="C19" s="60" t="s">
        <v>36</v>
      </c>
      <c r="D19" s="61" t="str">
        <f>VLOOKUP(C19,商品マスタ!$D$2:$I$92,2,0)</f>
        <v>0 円</v>
      </c>
      <c r="E19" s="62" t="str">
        <f>VLOOKUP(C19,商品マスタ!$D$2:$I$92,3,0)</f>
        <v>0 円</v>
      </c>
      <c r="F19" s="62" t="str">
        <f>VLOOKUP(C19,商品マスタ!$D$2:$I$92,4,0)</f>
        <v>0 円</v>
      </c>
      <c r="G19" s="63" t="e">
        <f>VLOOKUP(C19,#REF!,5,0)</f>
        <v>#REF!</v>
      </c>
      <c r="H19" s="64" t="str">
        <f>VLOOKUP(C19,商品マスタ!$D$2:$I$92,6,0)</f>
        <v>0 円</v>
      </c>
    </row>
    <row r="20" spans="1:8" ht="24.9" customHeight="1" x14ac:dyDescent="0.2">
      <c r="A20" s="32" t="s">
        <v>73</v>
      </c>
      <c r="B20" s="66">
        <f>IF(A20="","",VLOOKUP(A20,商品マスタ!$B$2:$C$435,2,0))</f>
        <v>0</v>
      </c>
      <c r="C20" s="60" t="s">
        <v>36</v>
      </c>
      <c r="D20" s="61" t="str">
        <f>VLOOKUP(C20,商品マスタ!$D$2:$I$92,2,0)</f>
        <v>0 円</v>
      </c>
      <c r="E20" s="62" t="str">
        <f>VLOOKUP(C20,商品マスタ!$D$2:$I$92,3,0)</f>
        <v>0 円</v>
      </c>
      <c r="F20" s="62" t="str">
        <f>VLOOKUP(C20,商品マスタ!$D$2:$I$92,4,0)</f>
        <v>0 円</v>
      </c>
      <c r="G20" s="63" t="e">
        <f>VLOOKUP(C20,#REF!,5,0)</f>
        <v>#REF!</v>
      </c>
      <c r="H20" s="64" t="str">
        <f>VLOOKUP(C20,商品マスタ!$D$2:$I$92,6,0)</f>
        <v>0 円</v>
      </c>
    </row>
    <row r="21" spans="1:8" ht="24.9" customHeight="1" x14ac:dyDescent="0.2">
      <c r="A21" s="32" t="s">
        <v>73</v>
      </c>
      <c r="B21" s="66">
        <f>IF(A21="","",VLOOKUP(A21,商品マスタ!$B$2:$C$435,2,0))</f>
        <v>0</v>
      </c>
      <c r="C21" s="60" t="s">
        <v>36</v>
      </c>
      <c r="D21" s="61" t="str">
        <f>VLOOKUP(C21,商品マスタ!$D$2:$I$92,2,0)</f>
        <v>0 円</v>
      </c>
      <c r="E21" s="62" t="str">
        <f>VLOOKUP(C21,商品マスタ!$D$2:$I$92,3,0)</f>
        <v>0 円</v>
      </c>
      <c r="F21" s="62" t="str">
        <f>VLOOKUP(C21,商品マスタ!$D$2:$I$92,4,0)</f>
        <v>0 円</v>
      </c>
      <c r="G21" s="63" t="e">
        <f>VLOOKUP(C21,#REF!,5,0)</f>
        <v>#REF!</v>
      </c>
      <c r="H21" s="64" t="str">
        <f>VLOOKUP(C21,商品マスタ!$D$2:$I$92,6,0)</f>
        <v>0 円</v>
      </c>
    </row>
    <row r="22" spans="1:8" ht="24.9" customHeight="1" x14ac:dyDescent="0.2">
      <c r="A22" s="32" t="s">
        <v>73</v>
      </c>
      <c r="B22" s="66">
        <f>IF(A22="","",VLOOKUP(A22,商品マスタ!$B$2:$C$435,2,0))</f>
        <v>0</v>
      </c>
      <c r="C22" s="60" t="s">
        <v>36</v>
      </c>
      <c r="D22" s="61" t="str">
        <f>VLOOKUP(C22,商品マスタ!$D$2:$I$92,2,0)</f>
        <v>0 円</v>
      </c>
      <c r="E22" s="62" t="str">
        <f>VLOOKUP(C22,商品マスタ!$D$2:$I$92,3,0)</f>
        <v>0 円</v>
      </c>
      <c r="F22" s="62" t="str">
        <f>VLOOKUP(C22,商品マスタ!$D$2:$I$92,4,0)</f>
        <v>0 円</v>
      </c>
      <c r="G22" s="63" t="e">
        <f>VLOOKUP(C22,#REF!,5,0)</f>
        <v>#REF!</v>
      </c>
      <c r="H22" s="64" t="str">
        <f>VLOOKUP(C22,商品マスタ!$D$2:$I$92,6,0)</f>
        <v>0 円</v>
      </c>
    </row>
    <row r="23" spans="1:8" ht="24.9" customHeight="1" x14ac:dyDescent="0.2">
      <c r="A23" s="32" t="s">
        <v>73</v>
      </c>
      <c r="B23" s="66">
        <f>IF(A23="","",VLOOKUP(A23,商品マスタ!$B$2:$C$435,2,0))</f>
        <v>0</v>
      </c>
      <c r="C23" s="60" t="s">
        <v>36</v>
      </c>
      <c r="D23" s="61" t="str">
        <f>VLOOKUP(C23,商品マスタ!$D$2:$I$92,2,0)</f>
        <v>0 円</v>
      </c>
      <c r="E23" s="62" t="str">
        <f>VLOOKUP(C23,商品マスタ!$D$2:$I$92,3,0)</f>
        <v>0 円</v>
      </c>
      <c r="F23" s="62" t="str">
        <f>VLOOKUP(C23,商品マスタ!$D$2:$I$92,4,0)</f>
        <v>0 円</v>
      </c>
      <c r="G23" s="63" t="e">
        <f>VLOOKUP(C23,#REF!,5,0)</f>
        <v>#REF!</v>
      </c>
      <c r="H23" s="64" t="str">
        <f>VLOOKUP(C23,商品マスタ!$D$2:$I$92,6,0)</f>
        <v>0 円</v>
      </c>
    </row>
    <row r="24" spans="1:8" ht="24.9" customHeight="1" x14ac:dyDescent="0.2">
      <c r="A24" s="32" t="s">
        <v>73</v>
      </c>
      <c r="B24" s="66">
        <f>IF(A24="","",VLOOKUP(A24,商品マスタ!$B$2:$C$435,2,0))</f>
        <v>0</v>
      </c>
      <c r="C24" s="60" t="s">
        <v>36</v>
      </c>
      <c r="D24" s="61" t="str">
        <f>VLOOKUP(C24,商品マスタ!$D$2:$I$92,2,0)</f>
        <v>0 円</v>
      </c>
      <c r="E24" s="62" t="str">
        <f>VLOOKUP(C24,商品マスタ!$D$2:$I$92,3,0)</f>
        <v>0 円</v>
      </c>
      <c r="F24" s="62" t="str">
        <f>VLOOKUP(C24,商品マスタ!$D$2:$I$92,4,0)</f>
        <v>0 円</v>
      </c>
      <c r="G24" s="63" t="e">
        <f>VLOOKUP(C24,#REF!,5,0)</f>
        <v>#REF!</v>
      </c>
      <c r="H24" s="64" t="str">
        <f>VLOOKUP(C24,商品マスタ!$D$2:$I$92,6,0)</f>
        <v>0 円</v>
      </c>
    </row>
    <row r="25" spans="1:8" ht="24.9" customHeight="1" thickBot="1" x14ac:dyDescent="0.25">
      <c r="A25" s="32" t="s">
        <v>73</v>
      </c>
      <c r="B25" s="66">
        <f>IF(A25="","",VLOOKUP(A25,商品マスタ!$B$2:$C$435,2,0))</f>
        <v>0</v>
      </c>
      <c r="C25" s="65" t="s">
        <v>36</v>
      </c>
      <c r="D25" s="61" t="str">
        <f>VLOOKUP(C25,商品マスタ!$D$2:$I$92,2,0)</f>
        <v>0 円</v>
      </c>
      <c r="E25" s="62" t="str">
        <f>VLOOKUP(C25,商品マスタ!$D$2:$I$92,3,0)</f>
        <v>0 円</v>
      </c>
      <c r="F25" s="62" t="str">
        <f>VLOOKUP(C25,商品マスタ!$D$2:$I$92,4,0)</f>
        <v>0 円</v>
      </c>
      <c r="G25" s="63" t="e">
        <f>VLOOKUP(C25,#REF!,5,0)</f>
        <v>#REF!</v>
      </c>
      <c r="H25" s="64" t="str">
        <f>VLOOKUP(C25,商品マスタ!$D$2:$I$92,6,0)</f>
        <v>0 円</v>
      </c>
    </row>
    <row r="26" spans="1:8" ht="24" customHeight="1" thickTop="1" x14ac:dyDescent="0.2">
      <c r="E26" s="100" t="s">
        <v>33</v>
      </c>
      <c r="F26" s="101"/>
      <c r="G26" s="7"/>
      <c r="H26" s="33">
        <f>SUM(E16:E25)</f>
        <v>0</v>
      </c>
    </row>
    <row r="27" spans="1:8" ht="24" customHeight="1" x14ac:dyDescent="0.2">
      <c r="D27" s="3"/>
      <c r="E27" s="102" t="s">
        <v>45</v>
      </c>
      <c r="F27" s="103"/>
      <c r="G27" s="8"/>
      <c r="H27" s="34">
        <f>SUM(F16:F25)</f>
        <v>0</v>
      </c>
    </row>
    <row r="28" spans="1:8" ht="24" customHeight="1" thickBot="1" x14ac:dyDescent="0.25">
      <c r="D28" s="4"/>
      <c r="E28" s="95" t="s">
        <v>35</v>
      </c>
      <c r="F28" s="96"/>
      <c r="G28" s="9"/>
      <c r="H28" s="35">
        <f>SUM(H16:H25)</f>
        <v>0</v>
      </c>
    </row>
    <row r="29" spans="1:8" ht="24" customHeight="1" thickTop="1" x14ac:dyDescent="0.2">
      <c r="D29" s="4"/>
      <c r="E29" s="109" t="s">
        <v>46</v>
      </c>
      <c r="F29" s="110"/>
      <c r="G29" s="11"/>
      <c r="H29" s="36"/>
    </row>
    <row r="30" spans="1:8" ht="24" customHeight="1" x14ac:dyDescent="0.2">
      <c r="D30" s="4"/>
      <c r="E30" s="111" t="s">
        <v>47</v>
      </c>
      <c r="F30" s="112"/>
      <c r="G30" s="10"/>
      <c r="H30" s="37"/>
    </row>
    <row r="31" spans="1:8" ht="17.25" customHeight="1" thickBot="1" x14ac:dyDescent="0.5">
      <c r="B31" s="38" t="s">
        <v>27</v>
      </c>
      <c r="C31" s="2" ph="1"/>
      <c r="D31" s="4"/>
    </row>
    <row r="32" spans="1:8" ht="24" customHeight="1" thickTop="1" x14ac:dyDescent="0.2">
      <c r="B32" s="39" t="s">
        <v>0</v>
      </c>
      <c r="C32" s="40"/>
      <c r="D32" s="59" t="s">
        <v>10</v>
      </c>
      <c r="E32" s="113"/>
      <c r="F32" s="114"/>
      <c r="G32" s="114"/>
      <c r="H32" s="115"/>
    </row>
    <row r="33" spans="2:8" ht="16.2" x14ac:dyDescent="0.2">
      <c r="B33" s="105" t="s">
        <v>3</v>
      </c>
      <c r="C33" s="71" t="s">
        <v>1</v>
      </c>
      <c r="D33" s="72"/>
      <c r="E33" s="72"/>
      <c r="F33" s="72"/>
      <c r="G33" s="72"/>
      <c r="H33" s="108"/>
    </row>
    <row r="34" spans="2:8" ht="33" customHeight="1" x14ac:dyDescent="0.2">
      <c r="B34" s="107"/>
      <c r="C34" s="116"/>
      <c r="D34" s="117"/>
      <c r="E34" s="117"/>
      <c r="F34" s="117"/>
      <c r="G34" s="117"/>
      <c r="H34" s="118"/>
    </row>
    <row r="35" spans="2:8" ht="16.2" x14ac:dyDescent="0.2">
      <c r="B35" s="105" t="s">
        <v>11</v>
      </c>
      <c r="C35" s="71" t="s">
        <v>1</v>
      </c>
      <c r="D35" s="72"/>
      <c r="E35" s="73"/>
      <c r="F35" s="77" t="s">
        <v>4</v>
      </c>
      <c r="G35" s="77"/>
      <c r="H35" s="78"/>
    </row>
    <row r="36" spans="2:8" ht="31.5" customHeight="1" x14ac:dyDescent="0.2">
      <c r="B36" s="107"/>
      <c r="C36" s="74"/>
      <c r="D36" s="75"/>
      <c r="E36" s="76"/>
      <c r="F36" s="79"/>
      <c r="G36" s="79"/>
      <c r="H36" s="80"/>
    </row>
    <row r="37" spans="2:8" ht="16.2" x14ac:dyDescent="0.2">
      <c r="B37" s="105" t="s">
        <v>2</v>
      </c>
      <c r="C37" s="71" t="s">
        <v>1</v>
      </c>
      <c r="D37" s="72"/>
      <c r="E37" s="73"/>
      <c r="F37" s="77" t="s">
        <v>12</v>
      </c>
      <c r="G37" s="77"/>
      <c r="H37" s="78"/>
    </row>
    <row r="38" spans="2:8" ht="31.5" customHeight="1" x14ac:dyDescent="0.2">
      <c r="B38" s="106"/>
      <c r="C38" s="74"/>
      <c r="D38" s="75"/>
      <c r="E38" s="76"/>
      <c r="F38" s="79"/>
      <c r="G38" s="79"/>
      <c r="H38" s="80"/>
    </row>
    <row r="39" spans="2:8" ht="20.25" customHeight="1" thickBot="1" x14ac:dyDescent="0.25">
      <c r="B39" s="81" t="s">
        <v>13</v>
      </c>
      <c r="C39" s="83" t="s">
        <v>15</v>
      </c>
      <c r="D39" s="85" t="s">
        <v>14</v>
      </c>
      <c r="E39" s="86"/>
      <c r="F39" s="89" t="s">
        <v>16</v>
      </c>
      <c r="G39" s="90"/>
      <c r="H39" s="91"/>
    </row>
    <row r="40" spans="2:8" ht="40.5" customHeight="1" thickTop="1" x14ac:dyDescent="0.2">
      <c r="B40" s="82"/>
      <c r="C40" s="84"/>
      <c r="D40" s="87"/>
      <c r="E40" s="88"/>
      <c r="F40" s="92"/>
      <c r="G40" s="93"/>
      <c r="H40" s="94"/>
    </row>
    <row r="41" spans="2:8" ht="40.5" customHeight="1" x14ac:dyDescent="0.2">
      <c r="B41" s="41" t="s">
        <v>43</v>
      </c>
      <c r="C41" s="42" t="s">
        <v>38</v>
      </c>
      <c r="D41" s="43" t="s">
        <v>39</v>
      </c>
      <c r="E41" s="44" t="s">
        <v>40</v>
      </c>
      <c r="F41" s="45" t="s">
        <v>41</v>
      </c>
      <c r="G41" s="45"/>
      <c r="H41" s="46" t="s">
        <v>42</v>
      </c>
    </row>
    <row r="42" spans="2:8" ht="40.5" customHeight="1" thickBot="1" x14ac:dyDescent="0.25">
      <c r="B42" s="47" t="s">
        <v>37</v>
      </c>
      <c r="C42" s="68"/>
      <c r="D42" s="69"/>
      <c r="E42" s="69"/>
      <c r="F42" s="69"/>
      <c r="G42" s="69"/>
      <c r="H42" s="70"/>
    </row>
    <row r="43" spans="2:8" ht="10.5" customHeight="1" thickTop="1" x14ac:dyDescent="0.2">
      <c r="D43" ph="1"/>
    </row>
    <row r="44" spans="2:8" ht="21.9" customHeight="1" x14ac:dyDescent="0.45">
      <c r="B44" s="48" t="s">
        <v>17</v>
      </c>
      <c r="D44" s="54" t="s" ph="1">
        <v>161</v>
      </c>
      <c r="E44" s="26"/>
      <c r="F44" s="26"/>
      <c r="G44" s="26"/>
      <c r="H44" s="26"/>
    </row>
    <row r="45" spans="2:8" ht="24.6" x14ac:dyDescent="0.45">
      <c r="B45" s="48" t="s">
        <v>18</v>
      </c>
      <c r="D45" s="26"/>
      <c r="E45" s="55" t="s" ph="1">
        <v>160</v>
      </c>
      <c r="F45" s="26"/>
      <c r="G45" s="26"/>
      <c r="H45" s="26"/>
    </row>
    <row r="46" spans="2:8" ht="21.9" customHeight="1" x14ac:dyDescent="0.45">
      <c r="B46" s="48" t="s">
        <v>19</v>
      </c>
      <c r="D46" s="26"/>
      <c r="E46" s="26"/>
      <c r="F46" s="26"/>
      <c r="G46" s="26"/>
      <c r="H46" s="26"/>
    </row>
    <row r="47" spans="2:8" ht="21.9" customHeight="1" x14ac:dyDescent="0.6">
      <c r="B47" s="48" t="s">
        <v>28</v>
      </c>
      <c r="D47" s="49"/>
      <c r="E47" s="56" t="s">
        <v>159</v>
      </c>
      <c r="F47" s="51"/>
      <c r="G47" s="51"/>
      <c r="H47" s="51"/>
    </row>
    <row r="48" spans="2:8" ht="21.9" customHeight="1" x14ac:dyDescent="0.5">
      <c r="B48" s="48" t="s">
        <v>29</v>
      </c>
      <c r="D48" s="49"/>
      <c r="E48" s="26" t="s">
        <v>132</v>
      </c>
      <c r="F48" s="26"/>
      <c r="G48" s="26"/>
      <c r="H48" s="26"/>
    </row>
    <row r="49" spans="2:8" ht="21.9" customHeight="1" x14ac:dyDescent="0.5">
      <c r="B49" s="48" t="s">
        <v>20</v>
      </c>
      <c r="D49" s="49"/>
      <c r="E49" s="55" t="s">
        <v>30</v>
      </c>
      <c r="F49" s="57"/>
      <c r="G49" s="57"/>
      <c r="H49" s="57"/>
    </row>
    <row r="50" spans="2:8" ht="21.9" customHeight="1" x14ac:dyDescent="0.55000000000000004">
      <c r="B50" s="48" t="s">
        <v>21</v>
      </c>
      <c r="D50" s="49"/>
      <c r="E50" s="49"/>
      <c r="F50" s="52"/>
      <c r="G50" s="52"/>
      <c r="H50" s="50" t="s">
        <v>31</v>
      </c>
    </row>
    <row r="51" spans="2:8" ht="21.9" customHeight="1" x14ac:dyDescent="0.5">
      <c r="D51" s="49"/>
      <c r="E51" s="49"/>
      <c r="F51" s="58" t="s">
        <v>22</v>
      </c>
      <c r="G51" s="53"/>
      <c r="H51" s="67" t="s">
        <v>163</v>
      </c>
    </row>
    <row r="56" spans="2:8" ht="20.399999999999999" x14ac:dyDescent="0.2">
      <c r="B56" ph="1"/>
    </row>
    <row r="57" spans="2:8" ht="20.399999999999999" x14ac:dyDescent="0.2">
      <c r="C57" ph="1"/>
    </row>
    <row r="58" spans="2:8" ht="20.399999999999999" x14ac:dyDescent="0.2">
      <c r="C58" ph="1"/>
    </row>
    <row r="59" spans="2:8" ht="20.399999999999999" x14ac:dyDescent="0.2">
      <c r="D59" ph="1"/>
    </row>
    <row r="67" spans="3:4" ht="20.399999999999999" x14ac:dyDescent="0.2">
      <c r="C67" ph="1"/>
    </row>
    <row r="68" spans="3:4" ht="20.399999999999999" x14ac:dyDescent="0.2">
      <c r="D68" ph="1"/>
    </row>
    <row r="69" spans="3:4" ht="20.399999999999999" x14ac:dyDescent="0.2">
      <c r="C69" ph="1"/>
    </row>
    <row r="70" spans="3:4" ht="20.399999999999999" x14ac:dyDescent="0.2">
      <c r="C70" ph="1"/>
    </row>
    <row r="71" spans="3:4" ht="20.399999999999999" x14ac:dyDescent="0.2">
      <c r="C71" ph="1"/>
    </row>
    <row r="72" spans="3:4" ht="20.399999999999999" x14ac:dyDescent="0.2">
      <c r="D72" ph="1"/>
    </row>
    <row r="73" spans="3:4" ht="20.399999999999999" x14ac:dyDescent="0.2">
      <c r="C73" ph="1"/>
    </row>
    <row r="74" spans="3:4" ht="20.399999999999999" x14ac:dyDescent="0.2">
      <c r="C74" ph="1"/>
    </row>
    <row r="75" spans="3:4" ht="20.399999999999999" x14ac:dyDescent="0.2">
      <c r="D75" ph="1"/>
    </row>
    <row r="76" spans="3:4" ht="20.399999999999999" x14ac:dyDescent="0.2">
      <c r="C76" ph="1"/>
    </row>
    <row r="77" spans="3:4" ht="20.399999999999999" x14ac:dyDescent="0.2">
      <c r="C77" ph="1"/>
    </row>
    <row r="78" spans="3:4" ht="20.399999999999999" x14ac:dyDescent="0.2">
      <c r="D78" ph="1"/>
    </row>
    <row r="79" spans="3:4" ht="20.399999999999999" x14ac:dyDescent="0.2">
      <c r="C79" ph="1"/>
    </row>
    <row r="80" spans="3:4" ht="20.399999999999999" x14ac:dyDescent="0.2">
      <c r="C80" ph="1"/>
    </row>
    <row r="81" spans="3:4" ht="20.399999999999999" x14ac:dyDescent="0.2">
      <c r="C81" ph="1"/>
    </row>
    <row r="82" spans="3:4" ht="20.399999999999999" x14ac:dyDescent="0.2">
      <c r="C82" ph="1"/>
    </row>
    <row r="83" spans="3:4" ht="20.399999999999999" x14ac:dyDescent="0.2">
      <c r="D83" ph="1"/>
    </row>
    <row r="84" spans="3:4" ht="20.399999999999999" x14ac:dyDescent="0.2">
      <c r="C84" ph="1"/>
    </row>
    <row r="85" spans="3:4" ht="20.399999999999999" x14ac:dyDescent="0.2">
      <c r="C85" ph="1"/>
    </row>
    <row r="86" spans="3:4" ht="20.399999999999999" x14ac:dyDescent="0.2">
      <c r="D86" ph="1"/>
    </row>
    <row r="87" spans="3:4" ht="20.399999999999999" x14ac:dyDescent="0.2">
      <c r="C87" ph="1"/>
    </row>
    <row r="88" spans="3:4" ht="20.399999999999999" x14ac:dyDescent="0.2">
      <c r="C88" ph="1"/>
    </row>
  </sheetData>
  <sheetProtection algorithmName="SHA-512" hashValue="fOKeubfl4bP8FdH3UcM5DKVXHdvDGy+l+tRCbHecxr2dsQz55ydFBFZqafMVJrxlRg4uDm8/FeGmhPMbdK4OBQ==" saltValue="p7V1FawiwQ9H89CauIZsVw==" spinCount="100000" sheet="1" objects="1" scenarios="1"/>
  <protectedRanges>
    <protectedRange sqref="C33:H34 C35:D38 E36 E38 E32 C32 F40:G42 C16:C25" name="範囲2"/>
  </protectedRanges>
  <dataConsolidate/>
  <mergeCells count="29">
    <mergeCell ref="B37:B38"/>
    <mergeCell ref="B35:B36"/>
    <mergeCell ref="B33:B34"/>
    <mergeCell ref="C33:H33"/>
    <mergeCell ref="E29:F29"/>
    <mergeCell ref="E30:F30"/>
    <mergeCell ref="E32:H32"/>
    <mergeCell ref="C34:H34"/>
    <mergeCell ref="E28:F28"/>
    <mergeCell ref="F1:H1"/>
    <mergeCell ref="F2:H2"/>
    <mergeCell ref="F3:H3"/>
    <mergeCell ref="E26:F26"/>
    <mergeCell ref="E27:F27"/>
    <mergeCell ref="A2:E3"/>
    <mergeCell ref="B39:B40"/>
    <mergeCell ref="C39:C40"/>
    <mergeCell ref="D39:E40"/>
    <mergeCell ref="F39:H39"/>
    <mergeCell ref="F40:H40"/>
    <mergeCell ref="C42:H42"/>
    <mergeCell ref="C35:E35"/>
    <mergeCell ref="C36:E36"/>
    <mergeCell ref="C38:E38"/>
    <mergeCell ref="C37:E37"/>
    <mergeCell ref="F35:H35"/>
    <mergeCell ref="F37:H37"/>
    <mergeCell ref="F38:H38"/>
    <mergeCell ref="F36:H36"/>
  </mergeCells>
  <phoneticPr fontId="2"/>
  <dataValidations count="1">
    <dataValidation type="list" allowBlank="1" showInputMessage="1" showErrorMessage="1" sqref="C16:C25" xr:uid="{00000000-0002-0000-0000-000000000000}">
      <formula1>INDIRECT($A16)</formula1>
    </dataValidation>
  </dataValidations>
  <hyperlinks>
    <hyperlink ref="F3" r:id="rId1" display="メール送信先：info@tabakoya.net" xr:uid="{00000000-0004-0000-0000-000000000000}"/>
    <hyperlink ref="H51" r:id="rId2" display="oroshi@oroshi-ne.net" xr:uid="{00000000-0004-0000-0000-000001000000}"/>
    <hyperlink ref="F3:H3" r:id="rId3" display="メール送信先：naganoya@oroshi-ne.net" xr:uid="{00000000-0004-0000-0000-000002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9" orientation="portrait" r:id="rId4"/>
  <headerFooter alignWithMargins="0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商品番号表!$B$1:$B$15</xm:f>
          </x14:formula1>
          <xm:sqref>A16</xm:sqref>
        </x14:dataValidation>
        <x14:dataValidation type="list" allowBlank="1" showInputMessage="1" showErrorMessage="1" xr:uid="{00000000-0002-0000-0000-000002000000}">
          <x14:formula1>
            <xm:f>商品番号表!$B$1:$B$14</xm:f>
          </x14:formula1>
          <xm:sqref>A17:A25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G347"/>
  <sheetViews>
    <sheetView showZeros="0" zoomScaleNormal="100" workbookViewId="0">
      <selection activeCell="D3" sqref="D3"/>
    </sheetView>
  </sheetViews>
  <sheetFormatPr defaultColWidth="9" defaultRowHeight="21.9" customHeight="1" x14ac:dyDescent="0.2"/>
  <cols>
    <col min="1" max="1" width="1.44140625" style="12" customWidth="1"/>
    <col min="2" max="2" width="13.109375" style="17" bestFit="1" customWidth="1"/>
    <col min="3" max="16384" width="9" style="12"/>
  </cols>
  <sheetData>
    <row r="1" spans="2:7" ht="21.9" customHeight="1" x14ac:dyDescent="0.2">
      <c r="B1" s="17" t="s">
        <v>73</v>
      </c>
    </row>
    <row r="2" spans="2:7" ht="21.9" customHeight="1" x14ac:dyDescent="0.2">
      <c r="B2" s="17" t="s">
        <v>138</v>
      </c>
    </row>
    <row r="3" spans="2:7" ht="21.9" customHeight="1" x14ac:dyDescent="0.2">
      <c r="B3" s="17" t="s">
        <v>141</v>
      </c>
    </row>
    <row r="4" spans="2:7" ht="21.9" customHeight="1" x14ac:dyDescent="0.2">
      <c r="B4" s="17" t="s">
        <v>139</v>
      </c>
    </row>
    <row r="5" spans="2:7" ht="21.9" customHeight="1" x14ac:dyDescent="0.2">
      <c r="B5" s="17" t="s">
        <v>66</v>
      </c>
    </row>
    <row r="6" spans="2:7" ht="21.9" customHeight="1" x14ac:dyDescent="0.2">
      <c r="B6" s="17" t="s">
        <v>67</v>
      </c>
    </row>
    <row r="7" spans="2:7" ht="21.9" customHeight="1" x14ac:dyDescent="0.2">
      <c r="B7" s="17" t="s">
        <v>68</v>
      </c>
    </row>
    <row r="8" spans="2:7" ht="21.9" customHeight="1" x14ac:dyDescent="0.2">
      <c r="B8" s="17" t="s">
        <v>69</v>
      </c>
    </row>
    <row r="9" spans="2:7" ht="21.9" customHeight="1" x14ac:dyDescent="0.2">
      <c r="B9" s="17" t="s">
        <v>74</v>
      </c>
    </row>
    <row r="10" spans="2:7" ht="21.9" customHeight="1" x14ac:dyDescent="0.2">
      <c r="B10" s="17" t="s">
        <v>85</v>
      </c>
    </row>
    <row r="11" spans="2:7" ht="21.9" customHeight="1" x14ac:dyDescent="0.2">
      <c r="B11" s="17" t="s">
        <v>75</v>
      </c>
    </row>
    <row r="12" spans="2:7" ht="21.9" customHeight="1" x14ac:dyDescent="0.2">
      <c r="B12" s="17" t="s">
        <v>70</v>
      </c>
    </row>
    <row r="13" spans="2:7" ht="21.9" customHeight="1" x14ac:dyDescent="0.2">
      <c r="B13" s="17" t="s">
        <v>71</v>
      </c>
    </row>
    <row r="14" spans="2:7" ht="21.9" customHeight="1" x14ac:dyDescent="0.45">
      <c r="B14" s="17" t="s">
        <v>72</v>
      </c>
      <c r="G14" s="12" ph="1"/>
    </row>
    <row r="15" spans="2:7" ht="21.9" customHeight="1" x14ac:dyDescent="0.45">
      <c r="B15" s="17" t="s">
        <v>164</v>
      </c>
      <c r="F15" s="12" ph="1"/>
    </row>
    <row r="16" spans="2:7" ht="21.9" customHeight="1" x14ac:dyDescent="0.45">
      <c r="F16" s="12" ph="1"/>
    </row>
    <row r="17" spans="6:7" ht="21.9" customHeight="1" x14ac:dyDescent="0.45">
      <c r="F17" s="12" ph="1"/>
    </row>
    <row r="18" spans="6:7" ht="21.9" customHeight="1" x14ac:dyDescent="0.45">
      <c r="G18" s="12" ph="1"/>
    </row>
    <row r="19" spans="6:7" ht="21.9" customHeight="1" x14ac:dyDescent="0.45">
      <c r="G19" s="12" ph="1"/>
    </row>
    <row r="20" spans="6:7" ht="21.9" customHeight="1" x14ac:dyDescent="0.45">
      <c r="G20" s="12" ph="1"/>
    </row>
    <row r="21" spans="6:7" ht="21.9" customHeight="1" x14ac:dyDescent="0.45">
      <c r="G21" s="12" ph="1"/>
    </row>
    <row r="22" spans="6:7" ht="21.9" customHeight="1" x14ac:dyDescent="0.45">
      <c r="G22" s="12" ph="1"/>
    </row>
    <row r="23" spans="6:7" ht="21.9" customHeight="1" x14ac:dyDescent="0.45">
      <c r="G23" s="12" ph="1"/>
    </row>
    <row r="24" spans="6:7" ht="21.9" customHeight="1" x14ac:dyDescent="0.45">
      <c r="G24" s="12" ph="1"/>
    </row>
    <row r="25" spans="6:7" ht="21.9" customHeight="1" x14ac:dyDescent="0.45">
      <c r="G25" s="12" ph="1"/>
    </row>
    <row r="26" spans="6:7" ht="21.9" customHeight="1" x14ac:dyDescent="0.45">
      <c r="F26" s="12" ph="1"/>
    </row>
    <row r="27" spans="6:7" ht="21.9" customHeight="1" x14ac:dyDescent="0.45">
      <c r="F27" s="12" ph="1"/>
    </row>
    <row r="28" spans="6:7" ht="21.9" customHeight="1" x14ac:dyDescent="0.45">
      <c r="F28" s="12" ph="1"/>
    </row>
    <row r="29" spans="6:7" ht="21.9" customHeight="1" x14ac:dyDescent="0.45">
      <c r="F29" s="12" ph="1"/>
    </row>
    <row r="30" spans="6:7" ht="21.9" customHeight="1" x14ac:dyDescent="0.45">
      <c r="F30" s="12" ph="1"/>
    </row>
    <row r="31" spans="6:7" ht="21.9" customHeight="1" x14ac:dyDescent="0.45">
      <c r="F31" s="12" ph="1"/>
    </row>
    <row r="32" spans="6:7" ht="21.9" customHeight="1" x14ac:dyDescent="0.45">
      <c r="F32" s="12" ph="1"/>
    </row>
    <row r="33" spans="6:7" ht="21.9" customHeight="1" x14ac:dyDescent="0.45">
      <c r="F33" s="12" ph="1"/>
    </row>
    <row r="34" spans="6:7" ht="21.9" customHeight="1" x14ac:dyDescent="0.45">
      <c r="G34" s="12" ph="1"/>
    </row>
    <row r="35" spans="6:7" ht="21.9" customHeight="1" x14ac:dyDescent="0.45">
      <c r="G35" s="12" ph="1"/>
    </row>
    <row r="36" spans="6:7" ht="21.9" customHeight="1" x14ac:dyDescent="0.45">
      <c r="G36" s="12" ph="1"/>
    </row>
    <row r="37" spans="6:7" ht="21.9" customHeight="1" x14ac:dyDescent="0.45">
      <c r="G37" s="12" ph="1"/>
    </row>
    <row r="38" spans="6:7" ht="21.9" customHeight="1" x14ac:dyDescent="0.45">
      <c r="G38" s="12" ph="1"/>
    </row>
    <row r="39" spans="6:7" ht="21.9" customHeight="1" x14ac:dyDescent="0.45">
      <c r="G39" s="12" ph="1"/>
    </row>
    <row r="40" spans="6:7" ht="21.9" customHeight="1" x14ac:dyDescent="0.45">
      <c r="G40" s="12" ph="1"/>
    </row>
    <row r="41" spans="6:7" ht="21.9" customHeight="1" x14ac:dyDescent="0.45">
      <c r="G41" s="12" ph="1"/>
    </row>
    <row r="42" spans="6:7" ht="21.9" customHeight="1" x14ac:dyDescent="0.45">
      <c r="G42" s="12" ph="1"/>
    </row>
    <row r="43" spans="6:7" ht="21.9" customHeight="1" x14ac:dyDescent="0.45">
      <c r="G43" s="12" ph="1"/>
    </row>
    <row r="44" spans="6:7" ht="21.9" customHeight="1" x14ac:dyDescent="0.45">
      <c r="G44" s="12" ph="1"/>
    </row>
    <row r="45" spans="6:7" ht="21.9" customHeight="1" x14ac:dyDescent="0.45">
      <c r="G45" s="12" ph="1"/>
    </row>
    <row r="46" spans="6:7" ht="21.9" customHeight="1" x14ac:dyDescent="0.45">
      <c r="G46" s="12" ph="1"/>
    </row>
    <row r="47" spans="6:7" ht="21.9" customHeight="1" x14ac:dyDescent="0.45">
      <c r="G47" s="12" ph="1"/>
    </row>
    <row r="48" spans="6:7" ht="21.9" customHeight="1" x14ac:dyDescent="0.45">
      <c r="G48" s="12" ph="1"/>
    </row>
    <row r="49" spans="7:7" ht="21.9" customHeight="1" x14ac:dyDescent="0.45">
      <c r="G49" s="12" ph="1"/>
    </row>
    <row r="50" spans="7:7" ht="21.9" customHeight="1" x14ac:dyDescent="0.45">
      <c r="G50" s="12" ph="1"/>
    </row>
    <row r="51" spans="7:7" ht="21.9" customHeight="1" x14ac:dyDescent="0.45">
      <c r="G51" s="12" ph="1"/>
    </row>
    <row r="52" spans="7:7" ht="21.9" customHeight="1" x14ac:dyDescent="0.45">
      <c r="G52" s="12" ph="1"/>
    </row>
    <row r="53" spans="7:7" ht="21.9" customHeight="1" x14ac:dyDescent="0.45">
      <c r="G53" s="12" ph="1"/>
    </row>
    <row r="54" spans="7:7" ht="21.9" customHeight="1" x14ac:dyDescent="0.45">
      <c r="G54" s="12" ph="1"/>
    </row>
    <row r="55" spans="7:7" ht="21.9" customHeight="1" x14ac:dyDescent="0.45">
      <c r="G55" s="12" ph="1"/>
    </row>
    <row r="56" spans="7:7" ht="21.9" customHeight="1" x14ac:dyDescent="0.45">
      <c r="G56" s="12" ph="1"/>
    </row>
    <row r="57" spans="7:7" ht="21.9" customHeight="1" x14ac:dyDescent="0.45">
      <c r="G57" s="12" ph="1"/>
    </row>
    <row r="58" spans="7:7" ht="21.9" customHeight="1" x14ac:dyDescent="0.45">
      <c r="G58" s="12" ph="1"/>
    </row>
    <row r="59" spans="7:7" ht="21.9" customHeight="1" x14ac:dyDescent="0.45">
      <c r="G59" s="12" ph="1"/>
    </row>
    <row r="60" spans="7:7" ht="21.9" customHeight="1" x14ac:dyDescent="0.45">
      <c r="G60" s="12" ph="1"/>
    </row>
    <row r="61" spans="7:7" ht="21.9" customHeight="1" x14ac:dyDescent="0.45">
      <c r="G61" s="12" ph="1"/>
    </row>
    <row r="62" spans="7:7" ht="21.9" customHeight="1" x14ac:dyDescent="0.45">
      <c r="G62" s="12" ph="1"/>
    </row>
    <row r="63" spans="7:7" ht="21.9" customHeight="1" x14ac:dyDescent="0.45">
      <c r="G63" s="12" ph="1"/>
    </row>
    <row r="64" spans="7:7" ht="21.9" customHeight="1" x14ac:dyDescent="0.45">
      <c r="G64" s="12" ph="1"/>
    </row>
    <row r="65" spans="7:7" ht="21.9" customHeight="1" x14ac:dyDescent="0.45">
      <c r="G65" s="12" ph="1"/>
    </row>
    <row r="66" spans="7:7" ht="21.9" customHeight="1" x14ac:dyDescent="0.45">
      <c r="G66" s="12" ph="1"/>
    </row>
    <row r="67" spans="7:7" ht="21.9" customHeight="1" x14ac:dyDescent="0.45">
      <c r="G67" s="12" ph="1"/>
    </row>
    <row r="68" spans="7:7" ht="21.9" customHeight="1" x14ac:dyDescent="0.45">
      <c r="G68" s="12" ph="1"/>
    </row>
    <row r="69" spans="7:7" ht="21.9" customHeight="1" x14ac:dyDescent="0.45">
      <c r="G69" s="12" ph="1"/>
    </row>
    <row r="70" spans="7:7" ht="21.9" customHeight="1" x14ac:dyDescent="0.45">
      <c r="G70" s="12" ph="1"/>
    </row>
    <row r="71" spans="7:7" ht="21.9" customHeight="1" x14ac:dyDescent="0.45">
      <c r="G71" s="12" ph="1"/>
    </row>
    <row r="72" spans="7:7" ht="21.9" customHeight="1" x14ac:dyDescent="0.45">
      <c r="G72" s="12" ph="1"/>
    </row>
    <row r="73" spans="7:7" ht="21.9" customHeight="1" x14ac:dyDescent="0.45">
      <c r="G73" s="12" ph="1"/>
    </row>
    <row r="74" spans="7:7" ht="21.9" customHeight="1" x14ac:dyDescent="0.45">
      <c r="G74" s="12" ph="1"/>
    </row>
    <row r="75" spans="7:7" ht="21.9" customHeight="1" x14ac:dyDescent="0.45">
      <c r="G75" s="12" ph="1"/>
    </row>
    <row r="76" spans="7:7" ht="21.9" customHeight="1" x14ac:dyDescent="0.45">
      <c r="G76" s="12" ph="1"/>
    </row>
    <row r="77" spans="7:7" ht="21.9" customHeight="1" x14ac:dyDescent="0.45">
      <c r="G77" s="12" ph="1"/>
    </row>
    <row r="78" spans="7:7" ht="21.9" customHeight="1" x14ac:dyDescent="0.45">
      <c r="G78" s="12" ph="1"/>
    </row>
    <row r="79" spans="7:7" ht="21.9" customHeight="1" x14ac:dyDescent="0.45">
      <c r="G79" s="12" ph="1"/>
    </row>
    <row r="80" spans="7:7" ht="21.9" customHeight="1" x14ac:dyDescent="0.45">
      <c r="G80" s="12" ph="1"/>
    </row>
    <row r="81" spans="7:7" ht="21.9" customHeight="1" x14ac:dyDescent="0.45">
      <c r="G81" s="12" ph="1"/>
    </row>
    <row r="82" spans="7:7" ht="21.9" customHeight="1" x14ac:dyDescent="0.45">
      <c r="G82" s="12" ph="1"/>
    </row>
    <row r="83" spans="7:7" ht="21.9" customHeight="1" x14ac:dyDescent="0.45">
      <c r="G83" s="12" ph="1"/>
    </row>
    <row r="84" spans="7:7" ht="21.9" customHeight="1" x14ac:dyDescent="0.45">
      <c r="G84" s="12" ph="1"/>
    </row>
    <row r="85" spans="7:7" ht="21.9" customHeight="1" x14ac:dyDescent="0.45">
      <c r="G85" s="12" ph="1"/>
    </row>
    <row r="86" spans="7:7" ht="21.9" customHeight="1" x14ac:dyDescent="0.45">
      <c r="G86" s="12" ph="1"/>
    </row>
    <row r="87" spans="7:7" ht="21.9" customHeight="1" x14ac:dyDescent="0.45">
      <c r="G87" s="12" ph="1"/>
    </row>
    <row r="88" spans="7:7" ht="21.9" customHeight="1" x14ac:dyDescent="0.45">
      <c r="G88" s="12" ph="1"/>
    </row>
    <row r="89" spans="7:7" ht="21.9" customHeight="1" x14ac:dyDescent="0.45">
      <c r="G89" s="12" ph="1"/>
    </row>
    <row r="90" spans="7:7" ht="21.9" customHeight="1" x14ac:dyDescent="0.45">
      <c r="G90" s="12" ph="1"/>
    </row>
    <row r="91" spans="7:7" ht="21.9" customHeight="1" x14ac:dyDescent="0.45">
      <c r="G91" s="12" ph="1"/>
    </row>
    <row r="92" spans="7:7" ht="21.9" customHeight="1" x14ac:dyDescent="0.45">
      <c r="G92" s="12" ph="1"/>
    </row>
    <row r="93" spans="7:7" ht="21.9" customHeight="1" x14ac:dyDescent="0.45">
      <c r="G93" s="12" ph="1"/>
    </row>
    <row r="94" spans="7:7" ht="21.9" customHeight="1" x14ac:dyDescent="0.45">
      <c r="G94" s="12" ph="1"/>
    </row>
    <row r="95" spans="7:7" ht="21.9" customHeight="1" x14ac:dyDescent="0.45">
      <c r="G95" s="12" ph="1"/>
    </row>
    <row r="96" spans="7:7" ht="21.9" customHeight="1" x14ac:dyDescent="0.45">
      <c r="G96" s="12" ph="1"/>
    </row>
    <row r="97" spans="7:7" ht="21.9" customHeight="1" x14ac:dyDescent="0.45">
      <c r="G97" s="12" ph="1"/>
    </row>
    <row r="98" spans="7:7" ht="21.9" customHeight="1" x14ac:dyDescent="0.45">
      <c r="G98" s="12" ph="1"/>
    </row>
    <row r="99" spans="7:7" ht="21.9" customHeight="1" x14ac:dyDescent="0.45">
      <c r="G99" s="12" ph="1"/>
    </row>
    <row r="100" spans="7:7" ht="21.9" customHeight="1" x14ac:dyDescent="0.45">
      <c r="G100" s="12" ph="1"/>
    </row>
    <row r="101" spans="7:7" ht="21.9" customHeight="1" x14ac:dyDescent="0.45">
      <c r="G101" s="12" ph="1"/>
    </row>
    <row r="102" spans="7:7" ht="21.9" customHeight="1" x14ac:dyDescent="0.45">
      <c r="G102" s="12" ph="1"/>
    </row>
    <row r="103" spans="7:7" ht="21.9" customHeight="1" x14ac:dyDescent="0.45">
      <c r="G103" s="12" ph="1"/>
    </row>
    <row r="104" spans="7:7" ht="21.9" customHeight="1" x14ac:dyDescent="0.45">
      <c r="G104" s="12" ph="1"/>
    </row>
    <row r="105" spans="7:7" ht="21.9" customHeight="1" x14ac:dyDescent="0.45">
      <c r="G105" s="12" ph="1"/>
    </row>
    <row r="106" spans="7:7" ht="21.9" customHeight="1" x14ac:dyDescent="0.45">
      <c r="G106" s="12" ph="1"/>
    </row>
    <row r="107" spans="7:7" ht="21.9" customHeight="1" x14ac:dyDescent="0.45">
      <c r="G107" s="12" ph="1"/>
    </row>
    <row r="108" spans="7:7" ht="21.9" customHeight="1" x14ac:dyDescent="0.45">
      <c r="G108" s="12" ph="1"/>
    </row>
    <row r="109" spans="7:7" ht="21.9" customHeight="1" x14ac:dyDescent="0.45">
      <c r="G109" s="12" ph="1"/>
    </row>
    <row r="110" spans="7:7" ht="21.9" customHeight="1" x14ac:dyDescent="0.45">
      <c r="G110" s="12" ph="1"/>
    </row>
    <row r="111" spans="7:7" ht="21.9" customHeight="1" x14ac:dyDescent="0.45">
      <c r="G111" s="12" ph="1"/>
    </row>
    <row r="112" spans="7:7" ht="21.9" customHeight="1" x14ac:dyDescent="0.45">
      <c r="G112" s="12" ph="1"/>
    </row>
    <row r="113" spans="7:7" ht="21.9" customHeight="1" x14ac:dyDescent="0.45">
      <c r="G113" s="12" ph="1"/>
    </row>
    <row r="114" spans="7:7" ht="21.9" customHeight="1" x14ac:dyDescent="0.45">
      <c r="G114" s="12" ph="1"/>
    </row>
    <row r="115" spans="7:7" ht="21.9" customHeight="1" x14ac:dyDescent="0.45">
      <c r="G115" s="12" ph="1"/>
    </row>
    <row r="116" spans="7:7" ht="21.9" customHeight="1" x14ac:dyDescent="0.45">
      <c r="G116" s="12" ph="1"/>
    </row>
    <row r="117" spans="7:7" ht="21.9" customHeight="1" x14ac:dyDescent="0.45">
      <c r="G117" s="12" ph="1"/>
    </row>
    <row r="118" spans="7:7" ht="21.9" customHeight="1" x14ac:dyDescent="0.45">
      <c r="G118" s="12" ph="1"/>
    </row>
    <row r="119" spans="7:7" ht="21.9" customHeight="1" x14ac:dyDescent="0.45">
      <c r="G119" s="12" ph="1"/>
    </row>
    <row r="120" spans="7:7" ht="21.9" customHeight="1" x14ac:dyDescent="0.45">
      <c r="G120" s="12" ph="1"/>
    </row>
    <row r="121" spans="7:7" ht="21.9" customHeight="1" x14ac:dyDescent="0.45">
      <c r="G121" s="12" ph="1"/>
    </row>
    <row r="122" spans="7:7" ht="21.9" customHeight="1" x14ac:dyDescent="0.45">
      <c r="G122" s="12" ph="1"/>
    </row>
    <row r="123" spans="7:7" ht="21.9" customHeight="1" x14ac:dyDescent="0.45">
      <c r="G123" s="12" ph="1"/>
    </row>
    <row r="124" spans="7:7" ht="21.9" customHeight="1" x14ac:dyDescent="0.45">
      <c r="G124" s="12" ph="1"/>
    </row>
    <row r="125" spans="7:7" ht="21.9" customHeight="1" x14ac:dyDescent="0.45">
      <c r="G125" s="12" ph="1"/>
    </row>
    <row r="126" spans="7:7" ht="21.9" customHeight="1" x14ac:dyDescent="0.45">
      <c r="G126" s="12" ph="1"/>
    </row>
    <row r="127" spans="7:7" ht="21.9" customHeight="1" x14ac:dyDescent="0.45">
      <c r="G127" s="12" ph="1"/>
    </row>
    <row r="128" spans="7:7" ht="21.9" customHeight="1" x14ac:dyDescent="0.45">
      <c r="G128" s="12" ph="1"/>
    </row>
    <row r="129" spans="7:7" ht="21.9" customHeight="1" x14ac:dyDescent="0.45">
      <c r="G129" s="12" ph="1"/>
    </row>
    <row r="130" spans="7:7" ht="21.9" customHeight="1" x14ac:dyDescent="0.45">
      <c r="G130" s="12" ph="1"/>
    </row>
    <row r="131" spans="7:7" ht="21.9" customHeight="1" x14ac:dyDescent="0.45">
      <c r="G131" s="12" ph="1"/>
    </row>
    <row r="132" spans="7:7" ht="21.9" customHeight="1" x14ac:dyDescent="0.45">
      <c r="G132" s="12" ph="1"/>
    </row>
    <row r="133" spans="7:7" ht="21.9" customHeight="1" x14ac:dyDescent="0.45">
      <c r="G133" s="12" ph="1"/>
    </row>
    <row r="134" spans="7:7" ht="21.9" customHeight="1" x14ac:dyDescent="0.45">
      <c r="G134" s="12" ph="1"/>
    </row>
    <row r="135" spans="7:7" ht="21.9" customHeight="1" x14ac:dyDescent="0.45">
      <c r="G135" s="12" ph="1"/>
    </row>
    <row r="136" spans="7:7" ht="21.9" customHeight="1" x14ac:dyDescent="0.45">
      <c r="G136" s="12" ph="1"/>
    </row>
    <row r="137" spans="7:7" ht="21.9" customHeight="1" x14ac:dyDescent="0.45">
      <c r="G137" s="12" ph="1"/>
    </row>
    <row r="138" spans="7:7" ht="21.9" customHeight="1" x14ac:dyDescent="0.45">
      <c r="G138" s="12" ph="1"/>
    </row>
    <row r="139" spans="7:7" ht="21.9" customHeight="1" x14ac:dyDescent="0.45">
      <c r="G139" s="12" ph="1"/>
    </row>
    <row r="140" spans="7:7" ht="21.9" customHeight="1" x14ac:dyDescent="0.45">
      <c r="G140" s="12" ph="1"/>
    </row>
    <row r="141" spans="7:7" ht="21.9" customHeight="1" x14ac:dyDescent="0.45">
      <c r="G141" s="12" ph="1"/>
    </row>
    <row r="142" spans="7:7" ht="21.9" customHeight="1" x14ac:dyDescent="0.45">
      <c r="G142" s="12" ph="1"/>
    </row>
    <row r="143" spans="7:7" ht="21.9" customHeight="1" x14ac:dyDescent="0.45">
      <c r="G143" s="12" ph="1"/>
    </row>
    <row r="144" spans="7:7" ht="21.9" customHeight="1" x14ac:dyDescent="0.45">
      <c r="G144" s="12" ph="1"/>
    </row>
    <row r="145" spans="7:7" ht="21.9" customHeight="1" x14ac:dyDescent="0.45">
      <c r="G145" s="12" ph="1"/>
    </row>
    <row r="146" spans="7:7" ht="21.9" customHeight="1" x14ac:dyDescent="0.45">
      <c r="G146" s="12" ph="1"/>
    </row>
    <row r="147" spans="7:7" ht="21.9" customHeight="1" x14ac:dyDescent="0.45">
      <c r="G147" s="12" ph="1"/>
    </row>
    <row r="148" spans="7:7" ht="21.9" customHeight="1" x14ac:dyDescent="0.45">
      <c r="G148" s="12" ph="1"/>
    </row>
    <row r="149" spans="7:7" ht="21.9" customHeight="1" x14ac:dyDescent="0.45">
      <c r="G149" s="12" ph="1"/>
    </row>
    <row r="150" spans="7:7" ht="21.9" customHeight="1" x14ac:dyDescent="0.45">
      <c r="G150" s="12" ph="1"/>
    </row>
    <row r="151" spans="7:7" ht="21.9" customHeight="1" x14ac:dyDescent="0.45">
      <c r="G151" s="12" ph="1"/>
    </row>
    <row r="152" spans="7:7" ht="21.9" customHeight="1" x14ac:dyDescent="0.45">
      <c r="G152" s="12" ph="1"/>
    </row>
    <row r="153" spans="7:7" ht="21.9" customHeight="1" x14ac:dyDescent="0.45">
      <c r="G153" s="12" ph="1"/>
    </row>
    <row r="154" spans="7:7" ht="21.9" customHeight="1" x14ac:dyDescent="0.45">
      <c r="G154" s="12" ph="1"/>
    </row>
    <row r="155" spans="7:7" ht="21.9" customHeight="1" x14ac:dyDescent="0.45">
      <c r="G155" s="12" ph="1"/>
    </row>
    <row r="156" spans="7:7" ht="21.9" customHeight="1" x14ac:dyDescent="0.45">
      <c r="G156" s="12" ph="1"/>
    </row>
    <row r="157" spans="7:7" ht="21.9" customHeight="1" x14ac:dyDescent="0.45">
      <c r="G157" s="12" ph="1"/>
    </row>
    <row r="158" spans="7:7" ht="21.9" customHeight="1" x14ac:dyDescent="0.45">
      <c r="G158" s="12" ph="1"/>
    </row>
    <row r="159" spans="7:7" ht="21.9" customHeight="1" x14ac:dyDescent="0.45">
      <c r="G159" s="12" ph="1"/>
    </row>
    <row r="160" spans="7:7" ht="21.9" customHeight="1" x14ac:dyDescent="0.45">
      <c r="G160" s="12" ph="1"/>
    </row>
    <row r="161" spans="7:7" ht="21.9" customHeight="1" x14ac:dyDescent="0.45">
      <c r="G161" s="12" ph="1"/>
    </row>
    <row r="162" spans="7:7" ht="21.9" customHeight="1" x14ac:dyDescent="0.45">
      <c r="G162" s="12" ph="1"/>
    </row>
    <row r="163" spans="7:7" ht="21.9" customHeight="1" x14ac:dyDescent="0.45">
      <c r="G163" s="12" ph="1"/>
    </row>
    <row r="164" spans="7:7" ht="21.9" customHeight="1" x14ac:dyDescent="0.45">
      <c r="G164" s="12" ph="1"/>
    </row>
    <row r="165" spans="7:7" ht="21.9" customHeight="1" x14ac:dyDescent="0.45">
      <c r="G165" s="12" ph="1"/>
    </row>
    <row r="166" spans="7:7" ht="21.9" customHeight="1" x14ac:dyDescent="0.45">
      <c r="G166" s="12" ph="1"/>
    </row>
    <row r="167" spans="7:7" ht="21.9" customHeight="1" x14ac:dyDescent="0.45">
      <c r="G167" s="12" ph="1"/>
    </row>
    <row r="168" spans="7:7" ht="21.9" customHeight="1" x14ac:dyDescent="0.45">
      <c r="G168" s="12" ph="1"/>
    </row>
    <row r="169" spans="7:7" ht="21.9" customHeight="1" x14ac:dyDescent="0.45">
      <c r="G169" s="12" ph="1"/>
    </row>
    <row r="170" spans="7:7" ht="21.9" customHeight="1" x14ac:dyDescent="0.45">
      <c r="G170" s="12" ph="1"/>
    </row>
    <row r="171" spans="7:7" ht="21.9" customHeight="1" x14ac:dyDescent="0.45">
      <c r="G171" s="12" ph="1"/>
    </row>
    <row r="172" spans="7:7" ht="21.9" customHeight="1" x14ac:dyDescent="0.45">
      <c r="G172" s="12" ph="1"/>
    </row>
    <row r="173" spans="7:7" ht="21.9" customHeight="1" x14ac:dyDescent="0.45">
      <c r="G173" s="12" ph="1"/>
    </row>
    <row r="174" spans="7:7" ht="21.9" customHeight="1" x14ac:dyDescent="0.45">
      <c r="G174" s="12" ph="1"/>
    </row>
    <row r="175" spans="7:7" ht="21.9" customHeight="1" x14ac:dyDescent="0.45">
      <c r="G175" s="12" ph="1"/>
    </row>
    <row r="176" spans="7:7" ht="21.9" customHeight="1" x14ac:dyDescent="0.45">
      <c r="G176" s="12" ph="1"/>
    </row>
    <row r="177" spans="7:7" ht="21.9" customHeight="1" x14ac:dyDescent="0.45">
      <c r="G177" s="12" ph="1"/>
    </row>
    <row r="178" spans="7:7" ht="21.9" customHeight="1" x14ac:dyDescent="0.45">
      <c r="G178" s="12" ph="1"/>
    </row>
    <row r="179" spans="7:7" ht="21.9" customHeight="1" x14ac:dyDescent="0.45">
      <c r="G179" s="12" ph="1"/>
    </row>
    <row r="180" spans="7:7" ht="21.9" customHeight="1" x14ac:dyDescent="0.45">
      <c r="G180" s="12" ph="1"/>
    </row>
    <row r="181" spans="7:7" ht="21.9" customHeight="1" x14ac:dyDescent="0.45">
      <c r="G181" s="12" ph="1"/>
    </row>
    <row r="182" spans="7:7" ht="21.9" customHeight="1" x14ac:dyDescent="0.45">
      <c r="G182" s="12" ph="1"/>
    </row>
    <row r="183" spans="7:7" ht="21.9" customHeight="1" x14ac:dyDescent="0.45">
      <c r="G183" s="12" ph="1"/>
    </row>
    <row r="184" spans="7:7" ht="21.9" customHeight="1" x14ac:dyDescent="0.45">
      <c r="G184" s="12" ph="1"/>
    </row>
    <row r="185" spans="7:7" ht="21.9" customHeight="1" x14ac:dyDescent="0.45">
      <c r="G185" s="12" ph="1"/>
    </row>
    <row r="186" spans="7:7" ht="21.9" customHeight="1" x14ac:dyDescent="0.45">
      <c r="G186" s="12" ph="1"/>
    </row>
    <row r="187" spans="7:7" ht="21.9" customHeight="1" x14ac:dyDescent="0.45">
      <c r="G187" s="12" ph="1"/>
    </row>
    <row r="188" spans="7:7" ht="21.9" customHeight="1" x14ac:dyDescent="0.45">
      <c r="G188" s="12" ph="1"/>
    </row>
    <row r="189" spans="7:7" ht="21.9" customHeight="1" x14ac:dyDescent="0.45">
      <c r="G189" s="12" ph="1"/>
    </row>
    <row r="190" spans="7:7" ht="21.9" customHeight="1" x14ac:dyDescent="0.45">
      <c r="G190" s="12" ph="1"/>
    </row>
    <row r="191" spans="7:7" ht="21.9" customHeight="1" x14ac:dyDescent="0.45">
      <c r="G191" s="12" ph="1"/>
    </row>
    <row r="192" spans="7:7" ht="21.9" customHeight="1" x14ac:dyDescent="0.45">
      <c r="G192" s="12" ph="1"/>
    </row>
    <row r="193" spans="7:7" ht="21.9" customHeight="1" x14ac:dyDescent="0.45">
      <c r="G193" s="12" ph="1"/>
    </row>
    <row r="194" spans="7:7" ht="21.9" customHeight="1" x14ac:dyDescent="0.45">
      <c r="G194" s="12" ph="1"/>
    </row>
    <row r="195" spans="7:7" ht="21.9" customHeight="1" x14ac:dyDescent="0.45">
      <c r="G195" s="12" ph="1"/>
    </row>
    <row r="196" spans="7:7" ht="21.9" customHeight="1" x14ac:dyDescent="0.45">
      <c r="G196" s="12" ph="1"/>
    </row>
    <row r="197" spans="7:7" ht="21.9" customHeight="1" x14ac:dyDescent="0.45">
      <c r="G197" s="12" ph="1"/>
    </row>
    <row r="198" spans="7:7" ht="21.9" customHeight="1" x14ac:dyDescent="0.45">
      <c r="G198" s="12" ph="1"/>
    </row>
    <row r="199" spans="7:7" ht="21.9" customHeight="1" x14ac:dyDescent="0.45">
      <c r="G199" s="12" ph="1"/>
    </row>
    <row r="200" spans="7:7" ht="21.9" customHeight="1" x14ac:dyDescent="0.45">
      <c r="G200" s="12" ph="1"/>
    </row>
    <row r="201" spans="7:7" ht="21.9" customHeight="1" x14ac:dyDescent="0.45">
      <c r="G201" s="12" ph="1"/>
    </row>
    <row r="202" spans="7:7" ht="21.9" customHeight="1" x14ac:dyDescent="0.45">
      <c r="G202" s="12" ph="1"/>
    </row>
    <row r="203" spans="7:7" ht="21.9" customHeight="1" x14ac:dyDescent="0.45">
      <c r="G203" s="12" ph="1"/>
    </row>
    <row r="204" spans="7:7" ht="21.9" customHeight="1" x14ac:dyDescent="0.45">
      <c r="G204" s="12" ph="1"/>
    </row>
    <row r="205" spans="7:7" ht="21.9" customHeight="1" x14ac:dyDescent="0.45">
      <c r="G205" s="12" ph="1"/>
    </row>
    <row r="206" spans="7:7" ht="21.9" customHeight="1" x14ac:dyDescent="0.45">
      <c r="G206" s="12" ph="1"/>
    </row>
    <row r="207" spans="7:7" ht="21.9" customHeight="1" x14ac:dyDescent="0.45">
      <c r="G207" s="12" ph="1"/>
    </row>
    <row r="208" spans="7:7" ht="21.9" customHeight="1" x14ac:dyDescent="0.45">
      <c r="G208" s="12" ph="1"/>
    </row>
    <row r="209" spans="7:7" ht="21.9" customHeight="1" x14ac:dyDescent="0.45">
      <c r="G209" s="12" ph="1"/>
    </row>
    <row r="210" spans="7:7" ht="21.9" customHeight="1" x14ac:dyDescent="0.45">
      <c r="G210" s="12" ph="1"/>
    </row>
    <row r="211" spans="7:7" ht="21.9" customHeight="1" x14ac:dyDescent="0.45">
      <c r="G211" s="12" ph="1"/>
    </row>
    <row r="212" spans="7:7" ht="21.9" customHeight="1" x14ac:dyDescent="0.45">
      <c r="G212" s="12" ph="1"/>
    </row>
    <row r="213" spans="7:7" ht="21.9" customHeight="1" x14ac:dyDescent="0.45">
      <c r="G213" s="12" ph="1"/>
    </row>
    <row r="214" spans="7:7" ht="21.9" customHeight="1" x14ac:dyDescent="0.45">
      <c r="G214" s="12" ph="1"/>
    </row>
    <row r="215" spans="7:7" ht="21.9" customHeight="1" x14ac:dyDescent="0.45">
      <c r="G215" s="12" ph="1"/>
    </row>
    <row r="216" spans="7:7" ht="21.9" customHeight="1" x14ac:dyDescent="0.45">
      <c r="G216" s="12" ph="1"/>
    </row>
    <row r="217" spans="7:7" ht="21.9" customHeight="1" x14ac:dyDescent="0.45">
      <c r="G217" s="12" ph="1"/>
    </row>
    <row r="218" spans="7:7" ht="21.9" customHeight="1" x14ac:dyDescent="0.45">
      <c r="G218" s="12" ph="1"/>
    </row>
    <row r="219" spans="7:7" ht="21.9" customHeight="1" x14ac:dyDescent="0.45">
      <c r="G219" s="12" ph="1"/>
    </row>
    <row r="220" spans="7:7" ht="21.9" customHeight="1" x14ac:dyDescent="0.45">
      <c r="G220" s="12" ph="1"/>
    </row>
    <row r="221" spans="7:7" ht="21.9" customHeight="1" x14ac:dyDescent="0.45">
      <c r="G221" s="12" ph="1"/>
    </row>
    <row r="222" spans="7:7" ht="21.9" customHeight="1" x14ac:dyDescent="0.45">
      <c r="G222" s="12" ph="1"/>
    </row>
    <row r="223" spans="7:7" ht="21.9" customHeight="1" x14ac:dyDescent="0.45">
      <c r="G223" s="12" ph="1"/>
    </row>
    <row r="224" spans="7:7" ht="21.9" customHeight="1" x14ac:dyDescent="0.45">
      <c r="G224" s="12" ph="1"/>
    </row>
    <row r="225" spans="7:7" ht="21.9" customHeight="1" x14ac:dyDescent="0.45">
      <c r="G225" s="12" ph="1"/>
    </row>
    <row r="226" spans="7:7" ht="21.9" customHeight="1" x14ac:dyDescent="0.45">
      <c r="G226" s="12" ph="1"/>
    </row>
    <row r="227" spans="7:7" ht="21.9" customHeight="1" x14ac:dyDescent="0.45">
      <c r="G227" s="12" ph="1"/>
    </row>
    <row r="228" spans="7:7" ht="21.9" customHeight="1" x14ac:dyDescent="0.45">
      <c r="G228" s="12" ph="1"/>
    </row>
    <row r="229" spans="7:7" ht="21.9" customHeight="1" x14ac:dyDescent="0.45">
      <c r="G229" s="12" ph="1"/>
    </row>
    <row r="230" spans="7:7" ht="21.9" customHeight="1" x14ac:dyDescent="0.45">
      <c r="G230" s="12" ph="1"/>
    </row>
    <row r="231" spans="7:7" ht="21.9" customHeight="1" x14ac:dyDescent="0.45">
      <c r="G231" s="12" ph="1"/>
    </row>
    <row r="232" spans="7:7" ht="21.9" customHeight="1" x14ac:dyDescent="0.45">
      <c r="G232" s="12" ph="1"/>
    </row>
    <row r="233" spans="7:7" ht="21.9" customHeight="1" x14ac:dyDescent="0.45">
      <c r="G233" s="12" ph="1"/>
    </row>
    <row r="234" spans="7:7" ht="21.9" customHeight="1" x14ac:dyDescent="0.45">
      <c r="G234" s="12" ph="1"/>
    </row>
    <row r="235" spans="7:7" ht="21.9" customHeight="1" x14ac:dyDescent="0.45">
      <c r="G235" s="12" ph="1"/>
    </row>
    <row r="236" spans="7:7" ht="21.9" customHeight="1" x14ac:dyDescent="0.45">
      <c r="G236" s="12" ph="1"/>
    </row>
    <row r="237" spans="7:7" ht="21.9" customHeight="1" x14ac:dyDescent="0.45">
      <c r="G237" s="12" ph="1"/>
    </row>
    <row r="238" spans="7:7" ht="21.9" customHeight="1" x14ac:dyDescent="0.45">
      <c r="G238" s="12" ph="1"/>
    </row>
    <row r="239" spans="7:7" ht="21.9" customHeight="1" x14ac:dyDescent="0.45">
      <c r="G239" s="12" ph="1"/>
    </row>
    <row r="240" spans="7:7" ht="21.9" customHeight="1" x14ac:dyDescent="0.45">
      <c r="G240" s="12" ph="1"/>
    </row>
    <row r="241" spans="7:7" ht="21.9" customHeight="1" x14ac:dyDescent="0.45">
      <c r="G241" s="12" ph="1"/>
    </row>
    <row r="242" spans="7:7" ht="21.9" customHeight="1" x14ac:dyDescent="0.45">
      <c r="G242" s="12" ph="1"/>
    </row>
    <row r="243" spans="7:7" ht="21.9" customHeight="1" x14ac:dyDescent="0.45">
      <c r="G243" s="12" ph="1"/>
    </row>
    <row r="244" spans="7:7" ht="21.9" customHeight="1" x14ac:dyDescent="0.45">
      <c r="G244" s="12" ph="1"/>
    </row>
    <row r="245" spans="7:7" ht="21.9" customHeight="1" x14ac:dyDescent="0.45">
      <c r="G245" s="12" ph="1"/>
    </row>
    <row r="246" spans="7:7" ht="21.9" customHeight="1" x14ac:dyDescent="0.45">
      <c r="G246" s="12" ph="1"/>
    </row>
    <row r="247" spans="7:7" ht="21.9" customHeight="1" x14ac:dyDescent="0.45">
      <c r="G247" s="12" ph="1"/>
    </row>
    <row r="248" spans="7:7" ht="21.9" customHeight="1" x14ac:dyDescent="0.45">
      <c r="G248" s="12" ph="1"/>
    </row>
    <row r="249" spans="7:7" ht="21.9" customHeight="1" x14ac:dyDescent="0.45">
      <c r="G249" s="12" ph="1"/>
    </row>
    <row r="250" spans="7:7" ht="21.9" customHeight="1" x14ac:dyDescent="0.45">
      <c r="G250" s="12" ph="1"/>
    </row>
    <row r="251" spans="7:7" ht="21.9" customHeight="1" x14ac:dyDescent="0.45">
      <c r="G251" s="12" ph="1"/>
    </row>
    <row r="252" spans="7:7" ht="21.9" customHeight="1" x14ac:dyDescent="0.45">
      <c r="G252" s="12" ph="1"/>
    </row>
    <row r="253" spans="7:7" ht="21.9" customHeight="1" x14ac:dyDescent="0.45">
      <c r="G253" s="12" ph="1"/>
    </row>
    <row r="254" spans="7:7" ht="21.9" customHeight="1" x14ac:dyDescent="0.45">
      <c r="G254" s="12" ph="1"/>
    </row>
    <row r="255" spans="7:7" ht="21.9" customHeight="1" x14ac:dyDescent="0.45">
      <c r="G255" s="12" ph="1"/>
    </row>
    <row r="256" spans="7:7" ht="21.9" customHeight="1" x14ac:dyDescent="0.45">
      <c r="G256" s="12" ph="1"/>
    </row>
    <row r="257" spans="7:7" ht="21.9" customHeight="1" x14ac:dyDescent="0.45">
      <c r="G257" s="12" ph="1"/>
    </row>
    <row r="258" spans="7:7" ht="21.9" customHeight="1" x14ac:dyDescent="0.45">
      <c r="G258" s="12" ph="1"/>
    </row>
    <row r="259" spans="7:7" ht="21.9" customHeight="1" x14ac:dyDescent="0.45">
      <c r="G259" s="12" ph="1"/>
    </row>
    <row r="260" spans="7:7" ht="21.9" customHeight="1" x14ac:dyDescent="0.45">
      <c r="G260" s="12" ph="1"/>
    </row>
    <row r="261" spans="7:7" ht="21.9" customHeight="1" x14ac:dyDescent="0.45">
      <c r="G261" s="12" ph="1"/>
    </row>
    <row r="262" spans="7:7" ht="21.9" customHeight="1" x14ac:dyDescent="0.45">
      <c r="G262" s="12" ph="1"/>
    </row>
    <row r="263" spans="7:7" ht="21.9" customHeight="1" x14ac:dyDescent="0.45">
      <c r="G263" s="12" ph="1"/>
    </row>
    <row r="264" spans="7:7" ht="21.9" customHeight="1" x14ac:dyDescent="0.45">
      <c r="G264" s="12" ph="1"/>
    </row>
    <row r="265" spans="7:7" ht="21.9" customHeight="1" x14ac:dyDescent="0.45">
      <c r="G265" s="12" ph="1"/>
    </row>
    <row r="266" spans="7:7" ht="21.9" customHeight="1" x14ac:dyDescent="0.45">
      <c r="G266" s="12" ph="1"/>
    </row>
    <row r="267" spans="7:7" ht="21.9" customHeight="1" x14ac:dyDescent="0.45">
      <c r="G267" s="12" ph="1"/>
    </row>
    <row r="268" spans="7:7" ht="21.9" customHeight="1" x14ac:dyDescent="0.45">
      <c r="G268" s="12" ph="1"/>
    </row>
    <row r="269" spans="7:7" ht="21.9" customHeight="1" x14ac:dyDescent="0.45">
      <c r="G269" s="12" ph="1"/>
    </row>
    <row r="270" spans="7:7" ht="21.9" customHeight="1" x14ac:dyDescent="0.45">
      <c r="G270" s="12" ph="1"/>
    </row>
    <row r="271" spans="7:7" ht="21.9" customHeight="1" x14ac:dyDescent="0.45">
      <c r="G271" s="12" ph="1"/>
    </row>
    <row r="272" spans="7:7" ht="21.9" customHeight="1" x14ac:dyDescent="0.45">
      <c r="G272" s="12" ph="1"/>
    </row>
    <row r="273" spans="7:7" ht="21.9" customHeight="1" x14ac:dyDescent="0.45">
      <c r="G273" s="12" ph="1"/>
    </row>
    <row r="274" spans="7:7" ht="21.9" customHeight="1" x14ac:dyDescent="0.45">
      <c r="G274" s="12" ph="1"/>
    </row>
    <row r="275" spans="7:7" ht="21.9" customHeight="1" x14ac:dyDescent="0.45">
      <c r="G275" s="12" ph="1"/>
    </row>
    <row r="276" spans="7:7" ht="21.9" customHeight="1" x14ac:dyDescent="0.45">
      <c r="G276" s="12" ph="1"/>
    </row>
    <row r="277" spans="7:7" ht="21.9" customHeight="1" x14ac:dyDescent="0.45">
      <c r="G277" s="12" ph="1"/>
    </row>
    <row r="278" spans="7:7" ht="21.9" customHeight="1" x14ac:dyDescent="0.45">
      <c r="G278" s="12" ph="1"/>
    </row>
    <row r="279" spans="7:7" ht="21.9" customHeight="1" x14ac:dyDescent="0.45">
      <c r="G279" s="12" ph="1"/>
    </row>
    <row r="280" spans="7:7" ht="21.9" customHeight="1" x14ac:dyDescent="0.45">
      <c r="G280" s="12" ph="1"/>
    </row>
    <row r="281" spans="7:7" ht="21.9" customHeight="1" x14ac:dyDescent="0.45">
      <c r="G281" s="12" ph="1"/>
    </row>
    <row r="282" spans="7:7" ht="21.9" customHeight="1" x14ac:dyDescent="0.45">
      <c r="G282" s="12" ph="1"/>
    </row>
    <row r="283" spans="7:7" ht="21.9" customHeight="1" x14ac:dyDescent="0.45">
      <c r="G283" s="12" ph="1"/>
    </row>
    <row r="284" spans="7:7" ht="21.9" customHeight="1" x14ac:dyDescent="0.45">
      <c r="G284" s="12" ph="1"/>
    </row>
    <row r="285" spans="7:7" ht="21.9" customHeight="1" x14ac:dyDescent="0.45">
      <c r="G285" s="12" ph="1"/>
    </row>
    <row r="286" spans="7:7" ht="21.9" customHeight="1" x14ac:dyDescent="0.45">
      <c r="G286" s="12" ph="1"/>
    </row>
    <row r="287" spans="7:7" ht="21.9" customHeight="1" x14ac:dyDescent="0.45">
      <c r="G287" s="12" ph="1"/>
    </row>
    <row r="288" spans="7:7" ht="21.9" customHeight="1" x14ac:dyDescent="0.45">
      <c r="G288" s="12" ph="1"/>
    </row>
    <row r="289" spans="7:7" ht="21.9" customHeight="1" x14ac:dyDescent="0.45">
      <c r="G289" s="12" ph="1"/>
    </row>
    <row r="290" spans="7:7" ht="21.9" customHeight="1" x14ac:dyDescent="0.45">
      <c r="G290" s="12" ph="1"/>
    </row>
    <row r="291" spans="7:7" ht="21.9" customHeight="1" x14ac:dyDescent="0.45">
      <c r="G291" s="12" ph="1"/>
    </row>
    <row r="292" spans="7:7" ht="21.9" customHeight="1" x14ac:dyDescent="0.45">
      <c r="G292" s="12" ph="1"/>
    </row>
    <row r="293" spans="7:7" ht="21.9" customHeight="1" x14ac:dyDescent="0.45">
      <c r="G293" s="12" ph="1"/>
    </row>
    <row r="294" spans="7:7" ht="21.9" customHeight="1" x14ac:dyDescent="0.45">
      <c r="G294" s="12" ph="1"/>
    </row>
    <row r="295" spans="7:7" ht="21.9" customHeight="1" x14ac:dyDescent="0.45">
      <c r="G295" s="12" ph="1"/>
    </row>
    <row r="296" spans="7:7" ht="21.9" customHeight="1" x14ac:dyDescent="0.45">
      <c r="G296" s="12" ph="1"/>
    </row>
    <row r="297" spans="7:7" ht="21.9" customHeight="1" x14ac:dyDescent="0.45">
      <c r="G297" s="12" ph="1"/>
    </row>
    <row r="298" spans="7:7" ht="21.9" customHeight="1" x14ac:dyDescent="0.45">
      <c r="G298" s="12" ph="1"/>
    </row>
    <row r="299" spans="7:7" ht="21.9" customHeight="1" x14ac:dyDescent="0.45">
      <c r="G299" s="12" ph="1"/>
    </row>
    <row r="300" spans="7:7" ht="21.9" customHeight="1" x14ac:dyDescent="0.45">
      <c r="G300" s="12" ph="1"/>
    </row>
    <row r="301" spans="7:7" ht="21.9" customHeight="1" x14ac:dyDescent="0.45">
      <c r="G301" s="12" ph="1"/>
    </row>
    <row r="302" spans="7:7" ht="21.9" customHeight="1" x14ac:dyDescent="0.45">
      <c r="G302" s="12" ph="1"/>
    </row>
    <row r="303" spans="7:7" ht="21.9" customHeight="1" x14ac:dyDescent="0.45">
      <c r="G303" s="12" ph="1"/>
    </row>
    <row r="304" spans="7:7" ht="21.9" customHeight="1" x14ac:dyDescent="0.45">
      <c r="G304" s="12" ph="1"/>
    </row>
    <row r="305" spans="7:7" ht="21.9" customHeight="1" x14ac:dyDescent="0.45">
      <c r="G305" s="12" ph="1"/>
    </row>
    <row r="306" spans="7:7" ht="21.9" customHeight="1" x14ac:dyDescent="0.45">
      <c r="G306" s="12" ph="1"/>
    </row>
    <row r="307" spans="7:7" ht="21.9" customHeight="1" x14ac:dyDescent="0.45">
      <c r="G307" s="12" ph="1"/>
    </row>
    <row r="308" spans="7:7" ht="21.9" customHeight="1" x14ac:dyDescent="0.45">
      <c r="G308" s="12" ph="1"/>
    </row>
    <row r="309" spans="7:7" ht="21.9" customHeight="1" x14ac:dyDescent="0.45">
      <c r="G309" s="12" ph="1"/>
    </row>
    <row r="310" spans="7:7" ht="21.9" customHeight="1" x14ac:dyDescent="0.45">
      <c r="G310" s="12" ph="1"/>
    </row>
    <row r="311" spans="7:7" ht="21.9" customHeight="1" x14ac:dyDescent="0.45">
      <c r="G311" s="12" ph="1"/>
    </row>
    <row r="312" spans="7:7" ht="21.9" customHeight="1" x14ac:dyDescent="0.45">
      <c r="G312" s="12" ph="1"/>
    </row>
    <row r="313" spans="7:7" ht="21.9" customHeight="1" x14ac:dyDescent="0.45">
      <c r="G313" s="12" ph="1"/>
    </row>
    <row r="314" spans="7:7" ht="21.9" customHeight="1" x14ac:dyDescent="0.45">
      <c r="G314" s="12" ph="1"/>
    </row>
    <row r="315" spans="7:7" ht="21.9" customHeight="1" x14ac:dyDescent="0.45">
      <c r="G315" s="12" ph="1"/>
    </row>
    <row r="316" spans="7:7" ht="21.9" customHeight="1" x14ac:dyDescent="0.45">
      <c r="G316" s="12" ph="1"/>
    </row>
    <row r="317" spans="7:7" ht="21.9" customHeight="1" x14ac:dyDescent="0.45">
      <c r="G317" s="12" ph="1"/>
    </row>
    <row r="318" spans="7:7" ht="21.9" customHeight="1" x14ac:dyDescent="0.45">
      <c r="G318" s="12" ph="1"/>
    </row>
    <row r="319" spans="7:7" ht="21.9" customHeight="1" x14ac:dyDescent="0.45">
      <c r="G319" s="12" ph="1"/>
    </row>
    <row r="320" spans="7:7" ht="21.9" customHeight="1" x14ac:dyDescent="0.45">
      <c r="G320" s="12" ph="1"/>
    </row>
    <row r="321" spans="7:7" ht="21.9" customHeight="1" x14ac:dyDescent="0.45">
      <c r="G321" s="12" ph="1"/>
    </row>
    <row r="322" spans="7:7" ht="21.9" customHeight="1" x14ac:dyDescent="0.45">
      <c r="G322" s="12" ph="1"/>
    </row>
    <row r="323" spans="7:7" ht="21.9" customHeight="1" x14ac:dyDescent="0.45">
      <c r="G323" s="12" ph="1"/>
    </row>
    <row r="324" spans="7:7" ht="21.9" customHeight="1" x14ac:dyDescent="0.45">
      <c r="G324" s="12" ph="1"/>
    </row>
    <row r="325" spans="7:7" ht="21.9" customHeight="1" x14ac:dyDescent="0.45">
      <c r="G325" s="12" ph="1"/>
    </row>
    <row r="326" spans="7:7" ht="21.9" customHeight="1" x14ac:dyDescent="0.45">
      <c r="G326" s="12" ph="1"/>
    </row>
    <row r="327" spans="7:7" ht="21.9" customHeight="1" x14ac:dyDescent="0.45">
      <c r="G327" s="12" ph="1"/>
    </row>
    <row r="328" spans="7:7" ht="21.9" customHeight="1" x14ac:dyDescent="0.45">
      <c r="G328" s="12" ph="1"/>
    </row>
    <row r="329" spans="7:7" ht="21.9" customHeight="1" x14ac:dyDescent="0.45">
      <c r="G329" s="12" ph="1"/>
    </row>
    <row r="330" spans="7:7" ht="21.9" customHeight="1" x14ac:dyDescent="0.45">
      <c r="G330" s="12" ph="1"/>
    </row>
    <row r="331" spans="7:7" ht="21.9" customHeight="1" x14ac:dyDescent="0.45">
      <c r="G331" s="12" ph="1"/>
    </row>
    <row r="332" spans="7:7" ht="21.9" customHeight="1" x14ac:dyDescent="0.45">
      <c r="G332" s="12" ph="1"/>
    </row>
    <row r="333" spans="7:7" ht="21.9" customHeight="1" x14ac:dyDescent="0.45">
      <c r="G333" s="12" ph="1"/>
    </row>
    <row r="334" spans="7:7" ht="21.9" customHeight="1" x14ac:dyDescent="0.45">
      <c r="G334" s="12" ph="1"/>
    </row>
    <row r="335" spans="7:7" ht="21.9" customHeight="1" x14ac:dyDescent="0.45">
      <c r="G335" s="12" ph="1"/>
    </row>
    <row r="336" spans="7:7" ht="21.9" customHeight="1" x14ac:dyDescent="0.45">
      <c r="G336" s="12" ph="1"/>
    </row>
    <row r="337" spans="7:7" ht="21.9" customHeight="1" x14ac:dyDescent="0.45">
      <c r="G337" s="12" ph="1"/>
    </row>
    <row r="338" spans="7:7" ht="21.9" customHeight="1" x14ac:dyDescent="0.45">
      <c r="G338" s="12" ph="1"/>
    </row>
    <row r="339" spans="7:7" ht="21.9" customHeight="1" x14ac:dyDescent="0.45">
      <c r="G339" s="12" ph="1"/>
    </row>
    <row r="340" spans="7:7" ht="21.9" customHeight="1" x14ac:dyDescent="0.45">
      <c r="G340" s="12" ph="1"/>
    </row>
    <row r="341" spans="7:7" ht="21.9" customHeight="1" x14ac:dyDescent="0.45">
      <c r="G341" s="12" ph="1"/>
    </row>
    <row r="342" spans="7:7" ht="21.9" customHeight="1" x14ac:dyDescent="0.45">
      <c r="G342" s="12" ph="1"/>
    </row>
    <row r="343" spans="7:7" ht="21.9" customHeight="1" x14ac:dyDescent="0.45">
      <c r="G343" s="12" ph="1"/>
    </row>
    <row r="344" spans="7:7" ht="21.9" customHeight="1" x14ac:dyDescent="0.45">
      <c r="G344" s="12" ph="1"/>
    </row>
    <row r="345" spans="7:7" ht="21.9" customHeight="1" x14ac:dyDescent="0.45">
      <c r="G345" s="12" ph="1"/>
    </row>
    <row r="346" spans="7:7" ht="21.9" customHeight="1" x14ac:dyDescent="0.45">
      <c r="G346" s="12" ph="1"/>
    </row>
    <row r="347" spans="7:7" ht="21.9" customHeight="1" x14ac:dyDescent="0.45">
      <c r="G347" s="12" ph="1"/>
    </row>
  </sheetData>
  <sheetProtection algorithmName="SHA-512" hashValue="Kjbp0COBMSocEpMvUm4xs3rBnLo5hVzS1Ey1HrDQ8Vg+wmXxRjVdo5ze3+g9p3Eun4E42gRISZrq6LbEDw7vNQ==" saltValue="wJxU/ZScKO7M4X798Ezfww==" spinCount="100000" sheet="1" objects="1" scenarios="1"/>
  <autoFilter ref="B1:B16" xr:uid="{00000000-0009-0000-0000-000001000000}">
    <sortState xmlns:xlrd2="http://schemas.microsoft.com/office/spreadsheetml/2017/richdata2" ref="B2:B32">
      <sortCondition ref="B1:B20"/>
    </sortState>
  </autoFilter>
  <dataConsolidate/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I428"/>
  <sheetViews>
    <sheetView showZeros="0" zoomScaleNormal="100" workbookViewId="0">
      <pane xSplit="3" ySplit="1" topLeftCell="D41" activePane="bottomRight" state="frozen"/>
      <selection activeCell="D171" sqref="D171"/>
      <selection pane="topRight" activeCell="D171" sqref="D171"/>
      <selection pane="bottomLeft" activeCell="D171" sqref="D171"/>
      <selection pane="bottomRight" activeCell="C7" sqref="C7:C12"/>
    </sheetView>
  </sheetViews>
  <sheetFormatPr defaultColWidth="9" defaultRowHeight="21.9" customHeight="1" x14ac:dyDescent="0.2"/>
  <cols>
    <col min="1" max="1" width="1.88671875" style="12" customWidth="1"/>
    <col min="2" max="2" width="15.109375" style="12" customWidth="1"/>
    <col min="3" max="3" width="28.77734375" style="12" bestFit="1" customWidth="1"/>
    <col min="4" max="4" width="24.88671875" style="12" customWidth="1"/>
    <col min="5" max="5" width="12.109375" style="12" customWidth="1"/>
    <col min="6" max="6" width="12.33203125" style="12" bestFit="1" customWidth="1"/>
    <col min="7" max="7" width="10" style="12" customWidth="1"/>
    <col min="8" max="8" width="10.33203125" style="12" customWidth="1"/>
    <col min="9" max="9" width="15.21875" style="12" customWidth="1"/>
    <col min="10" max="16384" width="9" style="12"/>
  </cols>
  <sheetData>
    <row r="1" spans="2:9" ht="21.9" customHeight="1" x14ac:dyDescent="0.2">
      <c r="B1" s="13" t="s">
        <v>48</v>
      </c>
      <c r="C1" s="13" t="s">
        <v>49</v>
      </c>
      <c r="D1" s="13" t="s">
        <v>6</v>
      </c>
      <c r="E1" s="13" t="s">
        <v>7</v>
      </c>
      <c r="F1" s="13" t="s">
        <v>8</v>
      </c>
      <c r="G1" s="13" t="s">
        <v>44</v>
      </c>
      <c r="H1" s="13" t="s">
        <v>9</v>
      </c>
      <c r="I1" s="13" t="s">
        <v>23</v>
      </c>
    </row>
    <row r="2" spans="2:9" ht="21.9" customHeight="1" x14ac:dyDescent="0.2">
      <c r="B2" s="20" t="s">
        <v>73</v>
      </c>
      <c r="C2" s="20"/>
      <c r="D2" s="21"/>
      <c r="E2" s="21"/>
      <c r="F2" s="21"/>
      <c r="G2" s="21"/>
      <c r="H2" s="21"/>
      <c r="I2" s="21"/>
    </row>
    <row r="3" spans="2:9" ht="21.9" customHeight="1" x14ac:dyDescent="0.2">
      <c r="B3" s="119" t="s">
        <v>156</v>
      </c>
      <c r="C3" s="130" t="s">
        <v>140</v>
      </c>
      <c r="D3" s="19" t="s">
        <v>36</v>
      </c>
      <c r="E3" s="14" t="s">
        <v>26</v>
      </c>
      <c r="F3" s="14" t="s">
        <v>26</v>
      </c>
      <c r="G3" s="14" t="s">
        <v>26</v>
      </c>
      <c r="H3" s="14" t="s">
        <v>26</v>
      </c>
      <c r="I3" s="14" t="s">
        <v>26</v>
      </c>
    </row>
    <row r="4" spans="2:9" ht="21.9" customHeight="1" x14ac:dyDescent="0.2">
      <c r="B4" s="120"/>
      <c r="C4" s="131"/>
      <c r="D4" s="22" t="s">
        <v>142</v>
      </c>
      <c r="E4" s="14">
        <v>165</v>
      </c>
      <c r="F4" s="15">
        <f>E4*180</f>
        <v>29700</v>
      </c>
      <c r="G4" s="15">
        <v>1800</v>
      </c>
      <c r="H4" s="15">
        <f>G4*1.1</f>
        <v>1980.0000000000002</v>
      </c>
      <c r="I4" s="18">
        <f>ROUNDDOWN(F4*1.1+H4,0)</f>
        <v>34650</v>
      </c>
    </row>
    <row r="5" spans="2:9" ht="21.9" customHeight="1" x14ac:dyDescent="0.2">
      <c r="B5" s="120"/>
      <c r="C5" s="131"/>
      <c r="D5" s="22" t="s">
        <v>143</v>
      </c>
      <c r="E5" s="14">
        <v>160</v>
      </c>
      <c r="F5" s="15">
        <f>E5*300</f>
        <v>48000</v>
      </c>
      <c r="G5" s="15">
        <v>3000</v>
      </c>
      <c r="H5" s="15">
        <f>G5*1.1</f>
        <v>3300.0000000000005</v>
      </c>
      <c r="I5" s="18">
        <f>ROUNDDOWN(F5*1.1+H5,0)</f>
        <v>56100</v>
      </c>
    </row>
    <row r="6" spans="2:9" ht="21.9" customHeight="1" x14ac:dyDescent="0.2">
      <c r="B6" s="121"/>
      <c r="C6" s="132"/>
      <c r="D6" s="22" t="s">
        <v>144</v>
      </c>
      <c r="E6" s="14">
        <v>150</v>
      </c>
      <c r="F6" s="15">
        <f>E6*600</f>
        <v>90000</v>
      </c>
      <c r="G6" s="15">
        <v>6000</v>
      </c>
      <c r="H6" s="15">
        <f>G6*1.1</f>
        <v>6600.0000000000009</v>
      </c>
      <c r="I6" s="18">
        <f>ROUNDDOWN(F6*1.1+H6,0)</f>
        <v>105600</v>
      </c>
    </row>
    <row r="7" spans="2:9" ht="21.9" customHeight="1" x14ac:dyDescent="0.2">
      <c r="B7" s="119" t="s">
        <v>157</v>
      </c>
      <c r="C7" s="130" t="s">
        <v>60</v>
      </c>
      <c r="D7" s="19" t="s">
        <v>36</v>
      </c>
      <c r="E7" s="14" t="s">
        <v>26</v>
      </c>
      <c r="F7" s="14" t="s">
        <v>26</v>
      </c>
      <c r="G7" s="14" t="s">
        <v>26</v>
      </c>
      <c r="H7" s="14" t="s">
        <v>26</v>
      </c>
      <c r="I7" s="14" t="s">
        <v>26</v>
      </c>
    </row>
    <row r="8" spans="2:9" ht="21.9" customHeight="1" x14ac:dyDescent="0.2">
      <c r="B8" s="120"/>
      <c r="C8" s="131"/>
      <c r="D8" s="22" t="s">
        <v>145</v>
      </c>
      <c r="E8" s="14">
        <v>190</v>
      </c>
      <c r="F8" s="15">
        <f>E8*60</f>
        <v>11400</v>
      </c>
      <c r="G8" s="15">
        <v>700</v>
      </c>
      <c r="H8" s="15">
        <f>G8*1.1</f>
        <v>770.00000000000011</v>
      </c>
      <c r="I8" s="18">
        <f>ROUNDDOWN(F8*1.1+H8,0)</f>
        <v>13310</v>
      </c>
    </row>
    <row r="9" spans="2:9" ht="21.9" customHeight="1" x14ac:dyDescent="0.2">
      <c r="B9" s="120"/>
      <c r="C9" s="131"/>
      <c r="D9" s="22" t="s">
        <v>146</v>
      </c>
      <c r="E9" s="14">
        <v>186</v>
      </c>
      <c r="F9" s="15">
        <f>E9*120</f>
        <v>22320</v>
      </c>
      <c r="G9" s="15">
        <v>1400</v>
      </c>
      <c r="H9" s="15">
        <f>G9*1.1</f>
        <v>1540.0000000000002</v>
      </c>
      <c r="I9" s="18">
        <f>ROUNDDOWN(F9*1.1+H9,0)</f>
        <v>26092</v>
      </c>
    </row>
    <row r="10" spans="2:9" ht="21.9" customHeight="1" x14ac:dyDescent="0.2">
      <c r="B10" s="120"/>
      <c r="C10" s="131"/>
      <c r="D10" s="22" t="s">
        <v>147</v>
      </c>
      <c r="E10" s="14">
        <v>182</v>
      </c>
      <c r="F10" s="15">
        <f>E10*180</f>
        <v>32760</v>
      </c>
      <c r="G10" s="15">
        <v>2100</v>
      </c>
      <c r="H10" s="15">
        <f>G10*1.1</f>
        <v>2310</v>
      </c>
      <c r="I10" s="18">
        <f>ROUNDDOWN(F10*1.1+H10,0)</f>
        <v>38346</v>
      </c>
    </row>
    <row r="11" spans="2:9" ht="21.9" customHeight="1" x14ac:dyDescent="0.2">
      <c r="B11" s="120"/>
      <c r="C11" s="131"/>
      <c r="D11" s="22" t="s">
        <v>148</v>
      </c>
      <c r="E11" s="14">
        <v>176</v>
      </c>
      <c r="F11" s="15">
        <f>E11*300</f>
        <v>52800</v>
      </c>
      <c r="G11" s="15">
        <v>3500</v>
      </c>
      <c r="H11" s="15">
        <f>G11*1.1</f>
        <v>3850.0000000000005</v>
      </c>
      <c r="I11" s="18">
        <f>ROUNDDOWN(F11*1.1+H11,0)</f>
        <v>61930</v>
      </c>
    </row>
    <row r="12" spans="2:9" ht="21.9" customHeight="1" x14ac:dyDescent="0.2">
      <c r="B12" s="121"/>
      <c r="C12" s="132"/>
      <c r="D12" s="22" t="s">
        <v>149</v>
      </c>
      <c r="E12" s="14">
        <v>168</v>
      </c>
      <c r="F12" s="15">
        <f>E12*600</f>
        <v>100800</v>
      </c>
      <c r="G12" s="15">
        <v>7000</v>
      </c>
      <c r="H12" s="15">
        <f>G12*1.1</f>
        <v>7700.0000000000009</v>
      </c>
      <c r="I12" s="18">
        <f>ROUNDDOWN(F12*1.1+H12,0)</f>
        <v>118580</v>
      </c>
    </row>
    <row r="13" spans="2:9" ht="21.9" customHeight="1" x14ac:dyDescent="0.2">
      <c r="B13" s="119" t="s">
        <v>150</v>
      </c>
      <c r="C13" s="130" t="s">
        <v>135</v>
      </c>
      <c r="D13" s="19" t="s">
        <v>36</v>
      </c>
      <c r="E13" s="14" t="s">
        <v>26</v>
      </c>
      <c r="F13" s="14" t="s">
        <v>26</v>
      </c>
      <c r="G13" s="14" t="s">
        <v>26</v>
      </c>
      <c r="H13" s="14" t="s">
        <v>26</v>
      </c>
      <c r="I13" s="14" t="s">
        <v>26</v>
      </c>
    </row>
    <row r="14" spans="2:9" ht="21.9" customHeight="1" x14ac:dyDescent="0.2">
      <c r="B14" s="120"/>
      <c r="C14" s="131"/>
      <c r="D14" s="22" t="s">
        <v>151</v>
      </c>
      <c r="E14" s="14">
        <v>233</v>
      </c>
      <c r="F14" s="15">
        <f>E14*60</f>
        <v>13980</v>
      </c>
      <c r="G14" s="15">
        <v>800</v>
      </c>
      <c r="H14" s="15">
        <f>G14*1.1</f>
        <v>880.00000000000011</v>
      </c>
      <c r="I14" s="18">
        <f>ROUNDDOWN(F14*1.1+H14,0)</f>
        <v>16258</v>
      </c>
    </row>
    <row r="15" spans="2:9" ht="21.9" customHeight="1" x14ac:dyDescent="0.2">
      <c r="B15" s="120"/>
      <c r="C15" s="131"/>
      <c r="D15" s="22" t="s">
        <v>152</v>
      </c>
      <c r="E15" s="14">
        <v>228</v>
      </c>
      <c r="F15" s="15">
        <f>E15*120</f>
        <v>27360</v>
      </c>
      <c r="G15" s="15">
        <v>1600</v>
      </c>
      <c r="H15" s="15">
        <f>G15*1.1</f>
        <v>1760.0000000000002</v>
      </c>
      <c r="I15" s="18">
        <f>ROUNDDOWN(F15*1.1+H15,0)</f>
        <v>31856</v>
      </c>
    </row>
    <row r="16" spans="2:9" ht="21.9" customHeight="1" x14ac:dyDescent="0.2">
      <c r="B16" s="120"/>
      <c r="C16" s="131"/>
      <c r="D16" s="22" t="s">
        <v>153</v>
      </c>
      <c r="E16" s="14">
        <v>223</v>
      </c>
      <c r="F16" s="15">
        <f>E16*180</f>
        <v>40140</v>
      </c>
      <c r="G16" s="15">
        <v>2400</v>
      </c>
      <c r="H16" s="15">
        <f>G16*1.1</f>
        <v>2640</v>
      </c>
      <c r="I16" s="18">
        <f>ROUNDDOWN(F16*1.1+H16,0)</f>
        <v>46794</v>
      </c>
    </row>
    <row r="17" spans="2:9" ht="21.9" customHeight="1" x14ac:dyDescent="0.2">
      <c r="B17" s="120"/>
      <c r="C17" s="131"/>
      <c r="D17" s="22" t="s">
        <v>154</v>
      </c>
      <c r="E17" s="14">
        <v>218</v>
      </c>
      <c r="F17" s="15">
        <f>E17*300</f>
        <v>65400</v>
      </c>
      <c r="G17" s="15">
        <v>4000</v>
      </c>
      <c r="H17" s="15">
        <f>G17*1.1</f>
        <v>4400</v>
      </c>
      <c r="I17" s="18">
        <f>ROUNDDOWN(F17*1.1+H17,0)</f>
        <v>76340</v>
      </c>
    </row>
    <row r="18" spans="2:9" ht="21.9" customHeight="1" x14ac:dyDescent="0.2">
      <c r="B18" s="121"/>
      <c r="C18" s="132"/>
      <c r="D18" s="22" t="s">
        <v>155</v>
      </c>
      <c r="E18" s="14">
        <v>208</v>
      </c>
      <c r="F18" s="15">
        <f>E18*600</f>
        <v>124800</v>
      </c>
      <c r="G18" s="15">
        <v>8000</v>
      </c>
      <c r="H18" s="15">
        <f>G18*1.1</f>
        <v>8800</v>
      </c>
      <c r="I18" s="18">
        <f>ROUNDDOWN(F18*1.1+H18,0)</f>
        <v>146080</v>
      </c>
    </row>
    <row r="19" spans="2:9" ht="21.9" customHeight="1" x14ac:dyDescent="0.2">
      <c r="B19" s="119" t="s">
        <v>55</v>
      </c>
      <c r="C19" s="122" t="s">
        <v>63</v>
      </c>
      <c r="D19" s="19" t="s">
        <v>36</v>
      </c>
      <c r="E19" s="14" t="s">
        <v>26</v>
      </c>
      <c r="F19" s="14" t="s">
        <v>26</v>
      </c>
      <c r="G19" s="14" t="s">
        <v>26</v>
      </c>
      <c r="H19" s="14" t="s">
        <v>26</v>
      </c>
      <c r="I19" s="14" t="s">
        <v>26</v>
      </c>
    </row>
    <row r="20" spans="2:9" ht="21.9" customHeight="1" x14ac:dyDescent="0.2">
      <c r="B20" s="120"/>
      <c r="C20" s="123"/>
      <c r="D20" s="22" t="s">
        <v>86</v>
      </c>
      <c r="E20" s="14">
        <v>310</v>
      </c>
      <c r="F20" s="15">
        <f>E20*48</f>
        <v>14880</v>
      </c>
      <c r="G20" s="15">
        <v>800</v>
      </c>
      <c r="H20" s="15">
        <f>G20*1.1</f>
        <v>880.00000000000011</v>
      </c>
      <c r="I20" s="18">
        <f>ROUNDDOWN(F20*1.1+H20,0)</f>
        <v>17248</v>
      </c>
    </row>
    <row r="21" spans="2:9" ht="21.9" customHeight="1" x14ac:dyDescent="0.2">
      <c r="B21" s="120"/>
      <c r="C21" s="123"/>
      <c r="D21" s="22" t="s">
        <v>87</v>
      </c>
      <c r="E21" s="14">
        <v>308</v>
      </c>
      <c r="F21" s="15">
        <f>E21*96</f>
        <v>29568</v>
      </c>
      <c r="G21" s="15">
        <v>1600</v>
      </c>
      <c r="H21" s="15">
        <f>G21*1.1</f>
        <v>1760.0000000000002</v>
      </c>
      <c r="I21" s="18">
        <f>ROUNDDOWN(F21*1.1+H21,0)</f>
        <v>34284</v>
      </c>
    </row>
    <row r="22" spans="2:9" ht="21.9" customHeight="1" x14ac:dyDescent="0.2">
      <c r="B22" s="120"/>
      <c r="C22" s="123"/>
      <c r="D22" s="22" t="s">
        <v>88</v>
      </c>
      <c r="E22" s="14">
        <v>300</v>
      </c>
      <c r="F22" s="15">
        <f>E22*144</f>
        <v>43200</v>
      </c>
      <c r="G22" s="16">
        <v>2400</v>
      </c>
      <c r="H22" s="15">
        <f>G22*1.1</f>
        <v>2640</v>
      </c>
      <c r="I22" s="18">
        <f>ROUNDDOWN(F22*1.1+H22,0)</f>
        <v>50160</v>
      </c>
    </row>
    <row r="23" spans="2:9" ht="21.9" customHeight="1" x14ac:dyDescent="0.2">
      <c r="B23" s="120"/>
      <c r="C23" s="123"/>
      <c r="D23" s="22" t="s">
        <v>89</v>
      </c>
      <c r="E23" s="14">
        <v>298</v>
      </c>
      <c r="F23" s="15">
        <f>E23*240</f>
        <v>71520</v>
      </c>
      <c r="G23" s="15">
        <v>4000</v>
      </c>
      <c r="H23" s="15">
        <f>G23*1.1</f>
        <v>4400</v>
      </c>
      <c r="I23" s="18">
        <f>ROUNDDOWN(F23*1.1+H23,0)</f>
        <v>83072</v>
      </c>
    </row>
    <row r="24" spans="2:9" ht="21.9" customHeight="1" x14ac:dyDescent="0.2">
      <c r="B24" s="119" t="s">
        <v>53</v>
      </c>
      <c r="C24" s="122" t="s">
        <v>59</v>
      </c>
      <c r="D24" s="19" t="s">
        <v>36</v>
      </c>
      <c r="E24" s="14" t="s">
        <v>26</v>
      </c>
      <c r="F24" s="14" t="s">
        <v>26</v>
      </c>
      <c r="G24" s="14" t="s">
        <v>26</v>
      </c>
      <c r="H24" s="14" t="s">
        <v>26</v>
      </c>
      <c r="I24" s="14" t="s">
        <v>26</v>
      </c>
    </row>
    <row r="25" spans="2:9" ht="21.9" customHeight="1" x14ac:dyDescent="0.2">
      <c r="B25" s="120"/>
      <c r="C25" s="123"/>
      <c r="D25" s="22" t="s">
        <v>133</v>
      </c>
      <c r="E25" s="14">
        <v>164</v>
      </c>
      <c r="F25" s="15">
        <f>E25*60</f>
        <v>9840</v>
      </c>
      <c r="G25" s="15">
        <v>600</v>
      </c>
      <c r="H25" s="15">
        <f>G25*1.1</f>
        <v>660</v>
      </c>
      <c r="I25" s="18">
        <f>ROUNDDOWN(F25*1.1+H25,0)</f>
        <v>11484</v>
      </c>
    </row>
    <row r="26" spans="2:9" ht="21.9" customHeight="1" x14ac:dyDescent="0.2">
      <c r="B26" s="120"/>
      <c r="C26" s="123"/>
      <c r="D26" s="22" t="s">
        <v>134</v>
      </c>
      <c r="E26" s="14">
        <v>162</v>
      </c>
      <c r="F26" s="15">
        <f>E26*120</f>
        <v>19440</v>
      </c>
      <c r="G26" s="15">
        <v>1200</v>
      </c>
      <c r="H26" s="15">
        <f>G26*1.1</f>
        <v>1320</v>
      </c>
      <c r="I26" s="18">
        <f>ROUNDDOWN(F26*1.1+H26,0)</f>
        <v>22704</v>
      </c>
    </row>
    <row r="27" spans="2:9" ht="21.9" customHeight="1" x14ac:dyDescent="0.2">
      <c r="B27" s="120"/>
      <c r="C27" s="123"/>
      <c r="D27" s="22" t="s">
        <v>90</v>
      </c>
      <c r="E27" s="14">
        <v>160</v>
      </c>
      <c r="F27" s="15">
        <f>E27*180</f>
        <v>28800</v>
      </c>
      <c r="G27" s="15">
        <v>1800</v>
      </c>
      <c r="H27" s="15">
        <f>G27*1.1</f>
        <v>1980.0000000000002</v>
      </c>
      <c r="I27" s="18">
        <f>ROUNDDOWN(F27*1.1+H27,0)</f>
        <v>33660</v>
      </c>
    </row>
    <row r="28" spans="2:9" ht="21.9" customHeight="1" x14ac:dyDescent="0.2">
      <c r="B28" s="120"/>
      <c r="C28" s="123"/>
      <c r="D28" s="22" t="s">
        <v>91</v>
      </c>
      <c r="E28" s="14">
        <v>158</v>
      </c>
      <c r="F28" s="15">
        <f>E28*300</f>
        <v>47400</v>
      </c>
      <c r="G28" s="15">
        <v>3000</v>
      </c>
      <c r="H28" s="15">
        <f>G28*1.1</f>
        <v>3300.0000000000005</v>
      </c>
      <c r="I28" s="18">
        <f>ROUNDDOWN(F28*1.1+H28,0)</f>
        <v>55440</v>
      </c>
    </row>
    <row r="29" spans="2:9" ht="21.9" customHeight="1" x14ac:dyDescent="0.2">
      <c r="B29" s="121"/>
      <c r="C29" s="124"/>
      <c r="D29" s="22" t="s">
        <v>92</v>
      </c>
      <c r="E29" s="14">
        <v>150</v>
      </c>
      <c r="F29" s="15">
        <f>E29*600</f>
        <v>90000</v>
      </c>
      <c r="G29" s="15">
        <v>6000</v>
      </c>
      <c r="H29" s="15">
        <f>G29*1.1</f>
        <v>6600.0000000000009</v>
      </c>
      <c r="I29" s="18">
        <f>ROUNDDOWN(F29*1.1+H29,0)</f>
        <v>105600</v>
      </c>
    </row>
    <row r="30" spans="2:9" ht="21.9" customHeight="1" x14ac:dyDescent="0.2">
      <c r="B30" s="119" t="s">
        <v>54</v>
      </c>
      <c r="C30" s="122" t="s">
        <v>76</v>
      </c>
      <c r="D30" s="19" t="s">
        <v>36</v>
      </c>
      <c r="E30" s="14" t="s">
        <v>26</v>
      </c>
      <c r="F30" s="14" t="s">
        <v>26</v>
      </c>
      <c r="G30" s="14" t="s">
        <v>26</v>
      </c>
      <c r="H30" s="14" t="s">
        <v>26</v>
      </c>
      <c r="I30" s="14" t="s">
        <v>26</v>
      </c>
    </row>
    <row r="31" spans="2:9" ht="21.9" customHeight="1" x14ac:dyDescent="0.2">
      <c r="B31" s="120"/>
      <c r="C31" s="123"/>
      <c r="D31" s="22" t="s">
        <v>136</v>
      </c>
      <c r="E31" s="14">
        <v>137</v>
      </c>
      <c r="F31" s="15">
        <f>E31*60</f>
        <v>8220</v>
      </c>
      <c r="G31" s="15">
        <v>600</v>
      </c>
      <c r="H31" s="15">
        <f>G31*1.1</f>
        <v>660</v>
      </c>
      <c r="I31" s="18">
        <f>ROUNDDOWN(F31*1.1+H31,0)</f>
        <v>9702</v>
      </c>
    </row>
    <row r="32" spans="2:9" ht="21.9" customHeight="1" x14ac:dyDescent="0.2">
      <c r="B32" s="120"/>
      <c r="C32" s="123"/>
      <c r="D32" s="22" t="s">
        <v>137</v>
      </c>
      <c r="E32" s="14">
        <v>133</v>
      </c>
      <c r="F32" s="15">
        <f>E32*120</f>
        <v>15960</v>
      </c>
      <c r="G32" s="15">
        <v>1200</v>
      </c>
      <c r="H32" s="15">
        <f>G32*1.1</f>
        <v>1320</v>
      </c>
      <c r="I32" s="18">
        <f>ROUNDDOWN(F32*1.1+H32,0)</f>
        <v>18876</v>
      </c>
    </row>
    <row r="33" spans="2:9" ht="21.9" customHeight="1" x14ac:dyDescent="0.2">
      <c r="B33" s="120"/>
      <c r="C33" s="123"/>
      <c r="D33" s="22" t="s">
        <v>93</v>
      </c>
      <c r="E33" s="14">
        <v>125</v>
      </c>
      <c r="F33" s="15">
        <f>E33*300</f>
        <v>37500</v>
      </c>
      <c r="G33" s="15">
        <v>3000</v>
      </c>
      <c r="H33" s="15">
        <f>G33*1.1</f>
        <v>3300.0000000000005</v>
      </c>
      <c r="I33" s="18">
        <f>ROUNDDOWN(F33*1.1+H33,0)</f>
        <v>44550</v>
      </c>
    </row>
    <row r="34" spans="2:9" ht="21.9" customHeight="1" x14ac:dyDescent="0.2">
      <c r="B34" s="121"/>
      <c r="C34" s="124"/>
      <c r="D34" s="22" t="s">
        <v>94</v>
      </c>
      <c r="E34" s="14">
        <v>120</v>
      </c>
      <c r="F34" s="15">
        <f>E34*600</f>
        <v>72000</v>
      </c>
      <c r="G34" s="15">
        <v>6000</v>
      </c>
      <c r="H34" s="15">
        <f>G34*1.1</f>
        <v>6600.0000000000009</v>
      </c>
      <c r="I34" s="18">
        <f>ROUNDDOWN(F34*1.1+H34,0)</f>
        <v>85800</v>
      </c>
    </row>
    <row r="35" spans="2:9" ht="21.9" customHeight="1" x14ac:dyDescent="0.2">
      <c r="B35" s="119" t="s">
        <v>51</v>
      </c>
      <c r="C35" s="122" t="s">
        <v>61</v>
      </c>
      <c r="D35" s="19" t="s">
        <v>36</v>
      </c>
      <c r="E35" s="14" t="s">
        <v>26</v>
      </c>
      <c r="F35" s="14" t="s">
        <v>26</v>
      </c>
      <c r="G35" s="14" t="s">
        <v>26</v>
      </c>
      <c r="H35" s="14" t="s">
        <v>26</v>
      </c>
      <c r="I35" s="14" t="s">
        <v>26</v>
      </c>
    </row>
    <row r="36" spans="2:9" ht="21.9" customHeight="1" x14ac:dyDescent="0.2">
      <c r="B36" s="120"/>
      <c r="C36" s="123"/>
      <c r="D36" s="22" t="s">
        <v>95</v>
      </c>
      <c r="E36" s="14">
        <v>301</v>
      </c>
      <c r="F36" s="15">
        <f>E36*60</f>
        <v>18060</v>
      </c>
      <c r="G36" s="15">
        <v>800</v>
      </c>
      <c r="H36" s="15">
        <f>G36*1.1</f>
        <v>880.00000000000011</v>
      </c>
      <c r="I36" s="18">
        <f>ROUNDDOWN(F36*1.1+H36,0)</f>
        <v>20746</v>
      </c>
    </row>
    <row r="37" spans="2:9" ht="21.9" customHeight="1" x14ac:dyDescent="0.2">
      <c r="B37" s="120"/>
      <c r="C37" s="123"/>
      <c r="D37" s="22" t="s">
        <v>96</v>
      </c>
      <c r="E37" s="14">
        <v>285</v>
      </c>
      <c r="F37" s="15">
        <f>E37*180</f>
        <v>51300</v>
      </c>
      <c r="G37" s="15">
        <v>2400</v>
      </c>
      <c r="H37" s="15">
        <f>G37*1.1</f>
        <v>2640</v>
      </c>
      <c r="I37" s="18">
        <f>ROUNDDOWN(F37*1.1+H37,0)</f>
        <v>59070</v>
      </c>
    </row>
    <row r="38" spans="2:9" ht="21.9" customHeight="1" x14ac:dyDescent="0.2">
      <c r="B38" s="120"/>
      <c r="C38" s="123"/>
      <c r="D38" s="22" t="s">
        <v>97</v>
      </c>
      <c r="E38" s="14">
        <v>270</v>
      </c>
      <c r="F38" s="15">
        <f>E38*300</f>
        <v>81000</v>
      </c>
      <c r="G38" s="15">
        <v>4000</v>
      </c>
      <c r="H38" s="15">
        <f>G38*1.1</f>
        <v>4400</v>
      </c>
      <c r="I38" s="18">
        <f>ROUNDDOWN(F38*1.1+H38,0)</f>
        <v>93500</v>
      </c>
    </row>
    <row r="39" spans="2:9" ht="21.9" customHeight="1" x14ac:dyDescent="0.2">
      <c r="B39" s="121"/>
      <c r="C39" s="124"/>
      <c r="D39" s="22" t="s">
        <v>98</v>
      </c>
      <c r="E39" s="14">
        <v>260</v>
      </c>
      <c r="F39" s="15">
        <f>E39*600</f>
        <v>156000</v>
      </c>
      <c r="G39" s="15">
        <v>8000</v>
      </c>
      <c r="H39" s="15">
        <f>G39*1.1</f>
        <v>8800</v>
      </c>
      <c r="I39" s="18">
        <f>ROUNDDOWN(F39*1.1+H39,0)</f>
        <v>180400</v>
      </c>
    </row>
    <row r="40" spans="2:9" ht="21.9" customHeight="1" x14ac:dyDescent="0.2">
      <c r="B40" s="119" t="s">
        <v>52</v>
      </c>
      <c r="C40" s="122" t="s">
        <v>62</v>
      </c>
      <c r="D40" s="19" t="s">
        <v>36</v>
      </c>
      <c r="E40" s="14" t="s">
        <v>26</v>
      </c>
      <c r="F40" s="14" t="s">
        <v>26</v>
      </c>
      <c r="G40" s="14" t="s">
        <v>26</v>
      </c>
      <c r="H40" s="14" t="s">
        <v>26</v>
      </c>
      <c r="I40" s="14" t="s">
        <v>26</v>
      </c>
    </row>
    <row r="41" spans="2:9" ht="21.9" customHeight="1" x14ac:dyDescent="0.2">
      <c r="B41" s="120"/>
      <c r="C41" s="123"/>
      <c r="D41" s="22" t="s">
        <v>99</v>
      </c>
      <c r="E41" s="14">
        <v>330</v>
      </c>
      <c r="F41" s="15">
        <f>E41*48</f>
        <v>15840</v>
      </c>
      <c r="G41" s="15">
        <v>800</v>
      </c>
      <c r="H41" s="15">
        <f>G41*1.1</f>
        <v>880.00000000000011</v>
      </c>
      <c r="I41" s="18">
        <f>ROUNDDOWN(F41*1.1+H41,0)</f>
        <v>18304</v>
      </c>
    </row>
    <row r="42" spans="2:9" ht="21.9" customHeight="1" x14ac:dyDescent="0.2">
      <c r="B42" s="120"/>
      <c r="C42" s="123"/>
      <c r="D42" s="22" t="s">
        <v>100</v>
      </c>
      <c r="E42" s="14">
        <v>320</v>
      </c>
      <c r="F42" s="15">
        <f>E42*96</f>
        <v>30720</v>
      </c>
      <c r="G42" s="15">
        <v>1600</v>
      </c>
      <c r="H42" s="15">
        <f>G42*1.1</f>
        <v>1760.0000000000002</v>
      </c>
      <c r="I42" s="18">
        <f>ROUNDDOWN(F42*1.1+H42,0)</f>
        <v>35552</v>
      </c>
    </row>
    <row r="43" spans="2:9" ht="21.9" customHeight="1" x14ac:dyDescent="0.2">
      <c r="B43" s="120"/>
      <c r="C43" s="123"/>
      <c r="D43" s="22" t="s">
        <v>101</v>
      </c>
      <c r="E43" s="14">
        <v>310</v>
      </c>
      <c r="F43" s="15">
        <f>E43*240</f>
        <v>74400</v>
      </c>
      <c r="G43" s="15">
        <v>4000</v>
      </c>
      <c r="H43" s="15">
        <f>G43*1.1</f>
        <v>4400</v>
      </c>
      <c r="I43" s="18">
        <f>ROUNDDOWN(F43*1.1+H43,0)</f>
        <v>86240</v>
      </c>
    </row>
    <row r="44" spans="2:9" ht="21.9" customHeight="1" x14ac:dyDescent="0.2">
      <c r="B44" s="120"/>
      <c r="C44" s="123"/>
      <c r="D44" s="22" t="s">
        <v>102</v>
      </c>
      <c r="E44" s="14">
        <v>298</v>
      </c>
      <c r="F44" s="15">
        <f>E44*480</f>
        <v>143040</v>
      </c>
      <c r="G44" s="15">
        <v>8000</v>
      </c>
      <c r="H44" s="15">
        <f>G44*1.1</f>
        <v>8800</v>
      </c>
      <c r="I44" s="18">
        <f>ROUNDDOWN(F44*1.1+H44,0)</f>
        <v>166144</v>
      </c>
    </row>
    <row r="45" spans="2:9" ht="21.9" customHeight="1" x14ac:dyDescent="0.2">
      <c r="B45" s="119" t="s">
        <v>78</v>
      </c>
      <c r="C45" s="122" t="s">
        <v>79</v>
      </c>
      <c r="D45" s="19" t="s">
        <v>36</v>
      </c>
      <c r="E45" s="14" t="s">
        <v>26</v>
      </c>
      <c r="F45" s="14" t="s">
        <v>26</v>
      </c>
      <c r="G45" s="14" t="s">
        <v>26</v>
      </c>
      <c r="H45" s="14" t="s">
        <v>26</v>
      </c>
      <c r="I45" s="14" t="s">
        <v>26</v>
      </c>
    </row>
    <row r="46" spans="2:9" ht="21.9" customHeight="1" x14ac:dyDescent="0.2">
      <c r="B46" s="120"/>
      <c r="C46" s="123"/>
      <c r="D46" s="22" t="s">
        <v>103</v>
      </c>
      <c r="E46" s="14">
        <v>396</v>
      </c>
      <c r="F46" s="15">
        <f>E46*60</f>
        <v>23760</v>
      </c>
      <c r="G46" s="15">
        <v>800</v>
      </c>
      <c r="H46" s="15">
        <f>G46*1.1</f>
        <v>880.00000000000011</v>
      </c>
      <c r="I46" s="18">
        <f>ROUNDDOWN(F46*1.1+H46,0)</f>
        <v>27016</v>
      </c>
    </row>
    <row r="47" spans="2:9" ht="21.9" customHeight="1" x14ac:dyDescent="0.2">
      <c r="B47" s="120"/>
      <c r="C47" s="123"/>
      <c r="D47" s="22" t="s">
        <v>104</v>
      </c>
      <c r="E47" s="14">
        <v>394</v>
      </c>
      <c r="F47" s="15">
        <f>E47*120</f>
        <v>47280</v>
      </c>
      <c r="G47" s="15">
        <v>1600</v>
      </c>
      <c r="H47" s="15">
        <f>G47*1.1</f>
        <v>1760.0000000000002</v>
      </c>
      <c r="I47" s="18">
        <f>ROUNDDOWN(F47*1.1+H47,0)</f>
        <v>53768</v>
      </c>
    </row>
    <row r="48" spans="2:9" ht="21.9" customHeight="1" x14ac:dyDescent="0.2">
      <c r="B48" s="120"/>
      <c r="C48" s="123"/>
      <c r="D48" s="22" t="s">
        <v>105</v>
      </c>
      <c r="E48" s="14">
        <v>390</v>
      </c>
      <c r="F48" s="15">
        <f>E48*180</f>
        <v>70200</v>
      </c>
      <c r="G48" s="16">
        <v>2400</v>
      </c>
      <c r="H48" s="15">
        <f>G48*1.1</f>
        <v>2640</v>
      </c>
      <c r="I48" s="18">
        <f>ROUNDDOWN(F48*1.1+H48,0)</f>
        <v>79860</v>
      </c>
    </row>
    <row r="49" spans="2:9" ht="21.9" customHeight="1" x14ac:dyDescent="0.2">
      <c r="B49" s="121"/>
      <c r="C49" s="124"/>
      <c r="D49" s="22" t="s">
        <v>106</v>
      </c>
      <c r="E49" s="14">
        <v>380</v>
      </c>
      <c r="F49" s="15">
        <f>E49*300</f>
        <v>114000</v>
      </c>
      <c r="G49" s="15">
        <v>4000</v>
      </c>
      <c r="H49" s="15">
        <f>G49*1.1</f>
        <v>4400</v>
      </c>
      <c r="I49" s="18">
        <f>ROUNDDOWN(F49*1.1+H49,0)</f>
        <v>129800</v>
      </c>
    </row>
    <row r="50" spans="2:9" ht="21.9" customHeight="1" x14ac:dyDescent="0.2">
      <c r="B50" s="119" t="s">
        <v>84</v>
      </c>
      <c r="C50" s="122" t="s">
        <v>64</v>
      </c>
      <c r="D50" s="19" t="s">
        <v>36</v>
      </c>
      <c r="E50" s="14" t="s">
        <v>26</v>
      </c>
      <c r="F50" s="14" t="s">
        <v>26</v>
      </c>
      <c r="G50" s="14" t="s">
        <v>26</v>
      </c>
      <c r="H50" s="14" t="s">
        <v>26</v>
      </c>
      <c r="I50" s="14" t="s">
        <v>26</v>
      </c>
    </row>
    <row r="51" spans="2:9" ht="21.9" customHeight="1" x14ac:dyDescent="0.2">
      <c r="B51" s="120"/>
      <c r="C51" s="123"/>
      <c r="D51" s="22" t="s">
        <v>107</v>
      </c>
      <c r="E51" s="14">
        <v>396</v>
      </c>
      <c r="F51" s="15">
        <f>E51*60</f>
        <v>23760</v>
      </c>
      <c r="G51" s="15">
        <v>800</v>
      </c>
      <c r="H51" s="15">
        <f>G51*1.1</f>
        <v>880.00000000000011</v>
      </c>
      <c r="I51" s="18">
        <f>ROUNDDOWN(F51*1.1+H51,0)</f>
        <v>27016</v>
      </c>
    </row>
    <row r="52" spans="2:9" ht="21.9" customHeight="1" x14ac:dyDescent="0.2">
      <c r="B52" s="120"/>
      <c r="C52" s="123"/>
      <c r="D52" s="22" t="s">
        <v>108</v>
      </c>
      <c r="E52" s="14">
        <v>394</v>
      </c>
      <c r="F52" s="15">
        <f>E52*120</f>
        <v>47280</v>
      </c>
      <c r="G52" s="15">
        <v>1600</v>
      </c>
      <c r="H52" s="15">
        <f>G52*1.1</f>
        <v>1760.0000000000002</v>
      </c>
      <c r="I52" s="18">
        <f>ROUNDDOWN(F52*1.1+H52,0)</f>
        <v>53768</v>
      </c>
    </row>
    <row r="53" spans="2:9" ht="21.9" customHeight="1" x14ac:dyDescent="0.2">
      <c r="B53" s="120"/>
      <c r="C53" s="123"/>
      <c r="D53" s="22" t="s">
        <v>109</v>
      </c>
      <c r="E53" s="14">
        <v>390</v>
      </c>
      <c r="F53" s="15">
        <f>E53*180</f>
        <v>70200</v>
      </c>
      <c r="G53" s="16">
        <v>2400</v>
      </c>
      <c r="H53" s="15">
        <f>G53*1.1</f>
        <v>2640</v>
      </c>
      <c r="I53" s="18">
        <f>ROUNDDOWN(F53*1.1+H53,0)</f>
        <v>79860</v>
      </c>
    </row>
    <row r="54" spans="2:9" ht="21.9" customHeight="1" x14ac:dyDescent="0.2">
      <c r="B54" s="121"/>
      <c r="C54" s="124"/>
      <c r="D54" s="22" t="s">
        <v>110</v>
      </c>
      <c r="E54" s="14">
        <v>380</v>
      </c>
      <c r="F54" s="15">
        <f>E54*300</f>
        <v>114000</v>
      </c>
      <c r="G54" s="15">
        <v>4000</v>
      </c>
      <c r="H54" s="15">
        <f>G54*1.1</f>
        <v>4400</v>
      </c>
      <c r="I54" s="18">
        <f>ROUNDDOWN(F54*1.1+H54,0)</f>
        <v>129800</v>
      </c>
    </row>
    <row r="55" spans="2:9" ht="21.9" customHeight="1" x14ac:dyDescent="0.2">
      <c r="B55" s="119" t="s">
        <v>80</v>
      </c>
      <c r="C55" s="122" t="s">
        <v>81</v>
      </c>
      <c r="D55" s="19" t="s">
        <v>36</v>
      </c>
      <c r="E55" s="14" t="s">
        <v>26</v>
      </c>
      <c r="F55" s="14" t="s">
        <v>26</v>
      </c>
      <c r="G55" s="14" t="s">
        <v>26</v>
      </c>
      <c r="H55" s="14" t="s">
        <v>26</v>
      </c>
      <c r="I55" s="14" t="s">
        <v>26</v>
      </c>
    </row>
    <row r="56" spans="2:9" ht="21.9" customHeight="1" x14ac:dyDescent="0.2">
      <c r="B56" s="120"/>
      <c r="C56" s="123"/>
      <c r="D56" s="22" t="s">
        <v>111</v>
      </c>
      <c r="E56" s="14">
        <v>406</v>
      </c>
      <c r="F56" s="15">
        <f>E56*60</f>
        <v>24360</v>
      </c>
      <c r="G56" s="15">
        <v>800</v>
      </c>
      <c r="H56" s="15">
        <f>G56*1.1</f>
        <v>880.00000000000011</v>
      </c>
      <c r="I56" s="18">
        <f>ROUNDDOWN(F56*1.1+H56,0)</f>
        <v>27676</v>
      </c>
    </row>
    <row r="57" spans="2:9" ht="21.9" customHeight="1" x14ac:dyDescent="0.2">
      <c r="B57" s="120"/>
      <c r="C57" s="123"/>
      <c r="D57" s="22" t="s">
        <v>112</v>
      </c>
      <c r="E57" s="14">
        <v>390</v>
      </c>
      <c r="F57" s="15">
        <f>E57*120</f>
        <v>46800</v>
      </c>
      <c r="G57" s="15">
        <v>1600</v>
      </c>
      <c r="H57" s="15">
        <f>G57*1.1</f>
        <v>1760.0000000000002</v>
      </c>
      <c r="I57" s="18">
        <f>ROUNDDOWN(F57*1.1+H57,0)</f>
        <v>53240</v>
      </c>
    </row>
    <row r="58" spans="2:9" ht="21.9" customHeight="1" x14ac:dyDescent="0.2">
      <c r="B58" s="120"/>
      <c r="C58" s="123"/>
      <c r="D58" s="22" t="s">
        <v>113</v>
      </c>
      <c r="E58" s="14">
        <v>385</v>
      </c>
      <c r="F58" s="15">
        <f>E58*180</f>
        <v>69300</v>
      </c>
      <c r="G58" s="16">
        <v>2400</v>
      </c>
      <c r="H58" s="15">
        <f>G58*1.1</f>
        <v>2640</v>
      </c>
      <c r="I58" s="18">
        <f>ROUNDDOWN(F58*1.1+H58,0)</f>
        <v>78870</v>
      </c>
    </row>
    <row r="59" spans="2:9" ht="21.9" customHeight="1" x14ac:dyDescent="0.2">
      <c r="B59" s="121"/>
      <c r="C59" s="124"/>
      <c r="D59" s="22" t="s">
        <v>114</v>
      </c>
      <c r="E59" s="14">
        <v>375</v>
      </c>
      <c r="F59" s="15">
        <f>E59*300</f>
        <v>112500</v>
      </c>
      <c r="G59" s="15">
        <v>4000</v>
      </c>
      <c r="H59" s="15">
        <f>G59*1.1</f>
        <v>4400</v>
      </c>
      <c r="I59" s="18">
        <f>ROUNDDOWN(F59*1.1+H59,0)</f>
        <v>128150</v>
      </c>
    </row>
    <row r="60" spans="2:9" ht="21.9" customHeight="1" x14ac:dyDescent="0.2">
      <c r="B60" s="119" t="s">
        <v>56</v>
      </c>
      <c r="C60" s="122" t="s">
        <v>82</v>
      </c>
      <c r="D60" s="19" t="s">
        <v>36</v>
      </c>
      <c r="E60" s="14" t="s">
        <v>26</v>
      </c>
      <c r="F60" s="14" t="s">
        <v>26</v>
      </c>
      <c r="G60" s="14" t="s">
        <v>26</v>
      </c>
      <c r="H60" s="14" t="s">
        <v>26</v>
      </c>
      <c r="I60" s="14" t="s">
        <v>26</v>
      </c>
    </row>
    <row r="61" spans="2:9" ht="21.9" customHeight="1" x14ac:dyDescent="0.2">
      <c r="B61" s="120"/>
      <c r="C61" s="123"/>
      <c r="D61" s="22" t="s">
        <v>115</v>
      </c>
      <c r="E61" s="14">
        <v>496</v>
      </c>
      <c r="F61" s="15">
        <f>E61*48</f>
        <v>23808</v>
      </c>
      <c r="G61" s="15">
        <v>800</v>
      </c>
      <c r="H61" s="15">
        <f>G61*1.1</f>
        <v>880.00000000000011</v>
      </c>
      <c r="I61" s="18">
        <f>ROUNDDOWN(F61*1.1+H61,0)</f>
        <v>27068</v>
      </c>
    </row>
    <row r="62" spans="2:9" ht="21.9" customHeight="1" x14ac:dyDescent="0.2">
      <c r="B62" s="120"/>
      <c r="C62" s="123"/>
      <c r="D62" s="22" t="s">
        <v>116</v>
      </c>
      <c r="E62" s="14">
        <v>480</v>
      </c>
      <c r="F62" s="15">
        <f>E62*96</f>
        <v>46080</v>
      </c>
      <c r="G62" s="15">
        <v>1600</v>
      </c>
      <c r="H62" s="15">
        <f>G62*1.1</f>
        <v>1760.0000000000002</v>
      </c>
      <c r="I62" s="18">
        <f>ROUNDDOWN(F62*1.1+H62,0)</f>
        <v>52448</v>
      </c>
    </row>
    <row r="63" spans="2:9" ht="21.9" customHeight="1" x14ac:dyDescent="0.2">
      <c r="B63" s="120"/>
      <c r="C63" s="123"/>
      <c r="D63" s="22" t="s">
        <v>117</v>
      </c>
      <c r="E63" s="14">
        <v>470</v>
      </c>
      <c r="F63" s="15">
        <f>E63*144</f>
        <v>67680</v>
      </c>
      <c r="G63" s="15">
        <v>2400</v>
      </c>
      <c r="H63" s="15">
        <f>G63*1.1</f>
        <v>2640</v>
      </c>
      <c r="I63" s="18">
        <f>ROUNDDOWN(F63*1.1+H63,0)</f>
        <v>77088</v>
      </c>
    </row>
    <row r="64" spans="2:9" ht="21.9" customHeight="1" x14ac:dyDescent="0.2">
      <c r="B64" s="119" t="s">
        <v>71</v>
      </c>
      <c r="C64" s="122" t="s">
        <v>77</v>
      </c>
      <c r="D64" s="19" t="s">
        <v>36</v>
      </c>
      <c r="E64" s="14" t="s">
        <v>26</v>
      </c>
      <c r="F64" s="14" t="s">
        <v>26</v>
      </c>
      <c r="G64" s="14" t="s">
        <v>26</v>
      </c>
      <c r="H64" s="14" t="s">
        <v>26</v>
      </c>
      <c r="I64" s="14" t="s">
        <v>26</v>
      </c>
    </row>
    <row r="65" spans="2:9" ht="21.9" customHeight="1" x14ac:dyDescent="0.2">
      <c r="B65" s="120"/>
      <c r="C65" s="123"/>
      <c r="D65" s="22" t="s">
        <v>118</v>
      </c>
      <c r="E65" s="14">
        <v>302</v>
      </c>
      <c r="F65" s="15">
        <f>E65*60</f>
        <v>18120</v>
      </c>
      <c r="G65" s="15">
        <v>800</v>
      </c>
      <c r="H65" s="15">
        <f>G65*1.1</f>
        <v>880.00000000000011</v>
      </c>
      <c r="I65" s="18">
        <f>ROUNDDOWN(F65*1.1+H65,0)</f>
        <v>20812</v>
      </c>
    </row>
    <row r="66" spans="2:9" ht="21.9" customHeight="1" x14ac:dyDescent="0.2">
      <c r="B66" s="120"/>
      <c r="C66" s="123"/>
      <c r="D66" s="22" t="s">
        <v>119</v>
      </c>
      <c r="E66" s="14">
        <v>290</v>
      </c>
      <c r="F66" s="15">
        <f>E66*120</f>
        <v>34800</v>
      </c>
      <c r="G66" s="15">
        <v>1600</v>
      </c>
      <c r="H66" s="15">
        <f>G66*1.1</f>
        <v>1760.0000000000002</v>
      </c>
      <c r="I66" s="18">
        <f>ROUNDDOWN(F66*1.1+H66,0)</f>
        <v>40040</v>
      </c>
    </row>
    <row r="67" spans="2:9" ht="21.9" customHeight="1" x14ac:dyDescent="0.2">
      <c r="B67" s="120"/>
      <c r="C67" s="123"/>
      <c r="D67" s="22" t="s">
        <v>120</v>
      </c>
      <c r="E67" s="14">
        <v>284</v>
      </c>
      <c r="F67" s="15">
        <f>E67*180</f>
        <v>51120</v>
      </c>
      <c r="G67" s="16">
        <v>2400</v>
      </c>
      <c r="H67" s="15">
        <f>G67*1.1</f>
        <v>2640</v>
      </c>
      <c r="I67" s="18">
        <f>ROUNDDOWN(F67*1.1+H67,0)</f>
        <v>58872</v>
      </c>
    </row>
    <row r="68" spans="2:9" ht="21.9" customHeight="1" x14ac:dyDescent="0.2">
      <c r="B68" s="120"/>
      <c r="C68" s="123"/>
      <c r="D68" s="22" t="s">
        <v>121</v>
      </c>
      <c r="E68" s="14">
        <v>281</v>
      </c>
      <c r="F68" s="15">
        <f>E68*300</f>
        <v>84300</v>
      </c>
      <c r="G68" s="15">
        <v>4000</v>
      </c>
      <c r="H68" s="15">
        <f>G68*1.1</f>
        <v>4400</v>
      </c>
      <c r="I68" s="18">
        <f>ROUNDDOWN(F68*1.1+H68,0)</f>
        <v>97130</v>
      </c>
    </row>
    <row r="69" spans="2:9" ht="21.9" customHeight="1" x14ac:dyDescent="0.2">
      <c r="B69" s="120"/>
      <c r="C69" s="123"/>
      <c r="D69" s="22" t="s">
        <v>122</v>
      </c>
      <c r="E69" s="14">
        <v>275</v>
      </c>
      <c r="F69" s="15">
        <f>E69*600</f>
        <v>165000</v>
      </c>
      <c r="G69" s="15">
        <v>8000</v>
      </c>
      <c r="H69" s="15">
        <f>G69*1.1</f>
        <v>8800</v>
      </c>
      <c r="I69" s="18">
        <f>ROUNDDOWN(F69*1.1+H69,0)</f>
        <v>190300</v>
      </c>
    </row>
    <row r="70" spans="2:9" ht="21.9" customHeight="1" x14ac:dyDescent="0.2">
      <c r="B70" s="128" t="s">
        <v>57</v>
      </c>
      <c r="C70" s="129" t="s">
        <v>83</v>
      </c>
      <c r="D70" s="19" t="s">
        <v>36</v>
      </c>
      <c r="E70" s="14" t="s">
        <v>26</v>
      </c>
      <c r="F70" s="14" t="s">
        <v>26</v>
      </c>
      <c r="G70" s="14" t="s">
        <v>26</v>
      </c>
      <c r="H70" s="14" t="s">
        <v>26</v>
      </c>
      <c r="I70" s="14" t="s">
        <v>26</v>
      </c>
    </row>
    <row r="71" spans="2:9" ht="21.9" customHeight="1" x14ac:dyDescent="0.2">
      <c r="B71" s="128"/>
      <c r="C71" s="129"/>
      <c r="D71" s="22" t="s">
        <v>123</v>
      </c>
      <c r="E71" s="14">
        <v>644</v>
      </c>
      <c r="F71" s="15">
        <f>E71*48</f>
        <v>30912</v>
      </c>
      <c r="G71" s="15">
        <v>800</v>
      </c>
      <c r="H71" s="15">
        <f>G71*1.1</f>
        <v>880.00000000000011</v>
      </c>
      <c r="I71" s="18">
        <f>ROUNDDOWN(F71*1.1+H71,0)</f>
        <v>34883</v>
      </c>
    </row>
    <row r="72" spans="2:9" ht="21.9" customHeight="1" x14ac:dyDescent="0.2">
      <c r="B72" s="128"/>
      <c r="C72" s="129"/>
      <c r="D72" s="22" t="s">
        <v>124</v>
      </c>
      <c r="E72" s="14">
        <v>640</v>
      </c>
      <c r="F72" s="15">
        <f>E72*96</f>
        <v>61440</v>
      </c>
      <c r="G72" s="15">
        <v>1600</v>
      </c>
      <c r="H72" s="15">
        <f>G72*1.1</f>
        <v>1760.0000000000002</v>
      </c>
      <c r="I72" s="18">
        <f>ROUNDDOWN(F72*1.1+H72,0)</f>
        <v>69344</v>
      </c>
    </row>
    <row r="73" spans="2:9" ht="21.9" customHeight="1" x14ac:dyDescent="0.2">
      <c r="B73" s="128"/>
      <c r="C73" s="129"/>
      <c r="D73" s="22" t="s">
        <v>125</v>
      </c>
      <c r="E73" s="14">
        <v>530</v>
      </c>
      <c r="F73" s="15">
        <f>E73*144</f>
        <v>76320</v>
      </c>
      <c r="G73" s="15">
        <v>2400</v>
      </c>
      <c r="H73" s="15">
        <f>G73*1.1</f>
        <v>2640</v>
      </c>
      <c r="I73" s="18">
        <f>ROUNDDOWN(F73*1.1+H73,0)</f>
        <v>86592</v>
      </c>
    </row>
    <row r="74" spans="2:9" ht="21.9" customHeight="1" x14ac:dyDescent="0.2">
      <c r="B74" s="119" t="s">
        <v>50</v>
      </c>
      <c r="C74" s="125" t="s">
        <v>65</v>
      </c>
      <c r="D74" s="19" t="s">
        <v>36</v>
      </c>
      <c r="E74" s="14" t="s">
        <v>26</v>
      </c>
      <c r="F74" s="14" t="s">
        <v>26</v>
      </c>
      <c r="G74" s="14" t="s">
        <v>26</v>
      </c>
      <c r="H74" s="14" t="s">
        <v>26</v>
      </c>
      <c r="I74" s="14" t="s">
        <v>26</v>
      </c>
    </row>
    <row r="75" spans="2:9" ht="21.9" customHeight="1" x14ac:dyDescent="0.2">
      <c r="B75" s="120"/>
      <c r="C75" s="126"/>
      <c r="D75" s="22" t="s">
        <v>126</v>
      </c>
      <c r="E75" s="14">
        <v>450</v>
      </c>
      <c r="F75" s="15">
        <f>E75*60</f>
        <v>27000</v>
      </c>
      <c r="G75" s="15">
        <v>800</v>
      </c>
      <c r="H75" s="15">
        <f>G75*1.1</f>
        <v>880.00000000000011</v>
      </c>
      <c r="I75" s="18">
        <f>ROUNDDOWN(F75*1.1+H75,0)</f>
        <v>30580</v>
      </c>
    </row>
    <row r="76" spans="2:9" ht="21.9" customHeight="1" x14ac:dyDescent="0.2">
      <c r="B76" s="120"/>
      <c r="C76" s="126"/>
      <c r="D76" s="22" t="s">
        <v>127</v>
      </c>
      <c r="E76" s="14">
        <v>420</v>
      </c>
      <c r="F76" s="15">
        <f>E76*120</f>
        <v>50400</v>
      </c>
      <c r="G76" s="15">
        <v>1600</v>
      </c>
      <c r="H76" s="15">
        <f>G76*1.1</f>
        <v>1760.0000000000002</v>
      </c>
      <c r="I76" s="18">
        <f>ROUNDDOWN(F76*1.1+H76,0)</f>
        <v>57200</v>
      </c>
    </row>
    <row r="77" spans="2:9" ht="21.9" customHeight="1" x14ac:dyDescent="0.2">
      <c r="B77" s="121"/>
      <c r="C77" s="127"/>
      <c r="D77" s="22" t="s">
        <v>128</v>
      </c>
      <c r="E77" s="14">
        <v>399</v>
      </c>
      <c r="F77" s="15">
        <f>E77*180</f>
        <v>71820</v>
      </c>
      <c r="G77" s="15">
        <v>2400</v>
      </c>
      <c r="H77" s="15">
        <f>G77*1.1</f>
        <v>2640</v>
      </c>
      <c r="I77" s="18">
        <f>ROUNDDOWN(F77*1.1+H77,0)</f>
        <v>81642</v>
      </c>
    </row>
    <row r="78" spans="2:9" ht="21.9" customHeight="1" x14ac:dyDescent="0.45">
      <c r="E78" s="12" ph="1"/>
    </row>
    <row r="79" spans="2:9" ht="21.9" customHeight="1" x14ac:dyDescent="0.45">
      <c r="D79" s="12" ph="1"/>
    </row>
    <row r="80" spans="2:9" ht="21.9" customHeight="1" x14ac:dyDescent="0.45">
      <c r="D80" s="12" ph="1"/>
    </row>
    <row r="81" spans="4:5" ht="21.9" customHeight="1" x14ac:dyDescent="0.45">
      <c r="D81" s="12" ph="1"/>
    </row>
    <row r="82" spans="4:5" ht="21.9" customHeight="1" x14ac:dyDescent="0.45">
      <c r="D82" s="12" ph="1"/>
    </row>
    <row r="83" spans="4:5" ht="21.9" customHeight="1" x14ac:dyDescent="0.45">
      <c r="D83" s="12" ph="1"/>
    </row>
    <row r="84" spans="4:5" ht="21.9" customHeight="1" x14ac:dyDescent="0.45">
      <c r="D84" s="12" ph="1"/>
    </row>
    <row r="85" spans="4:5" ht="21.9" customHeight="1" x14ac:dyDescent="0.45">
      <c r="D85" s="12" ph="1"/>
    </row>
    <row r="86" spans="4:5" ht="21.9" customHeight="1" x14ac:dyDescent="0.45">
      <c r="D86" s="12" ph="1"/>
    </row>
    <row r="87" spans="4:5" ht="21.9" customHeight="1" x14ac:dyDescent="0.45">
      <c r="E87" s="12" ph="1"/>
    </row>
    <row r="88" spans="4:5" ht="21.9" customHeight="1" x14ac:dyDescent="0.45">
      <c r="E88" s="12" ph="1"/>
    </row>
    <row r="89" spans="4:5" ht="21.9" customHeight="1" x14ac:dyDescent="0.45">
      <c r="E89" s="12" ph="1"/>
    </row>
    <row r="90" spans="4:5" ht="21.9" customHeight="1" x14ac:dyDescent="0.45">
      <c r="E90" s="12" ph="1"/>
    </row>
    <row r="96" spans="4:5" ht="21.9" customHeight="1" x14ac:dyDescent="0.45">
      <c r="D96" s="12" ph="1"/>
    </row>
    <row r="97" spans="4:5" ht="21.9" customHeight="1" x14ac:dyDescent="0.45">
      <c r="D97" s="12" ph="1"/>
    </row>
    <row r="98" spans="4:5" ht="21.9" customHeight="1" x14ac:dyDescent="0.45">
      <c r="D98" s="12" ph="1"/>
    </row>
    <row r="99" spans="4:5" ht="21.9" customHeight="1" x14ac:dyDescent="0.45">
      <c r="D99" s="12" ph="1"/>
    </row>
    <row r="100" spans="4:5" ht="21.9" customHeight="1" x14ac:dyDescent="0.45">
      <c r="D100" s="12" ph="1"/>
    </row>
    <row r="101" spans="4:5" ht="21.9" customHeight="1" x14ac:dyDescent="0.45">
      <c r="E101" s="12" ph="1"/>
    </row>
    <row r="102" spans="4:5" ht="21.9" customHeight="1" x14ac:dyDescent="0.45">
      <c r="E102" s="12" ph="1"/>
    </row>
    <row r="103" spans="4:5" ht="21.9" customHeight="1" x14ac:dyDescent="0.45">
      <c r="D103" s="12" ph="1"/>
    </row>
    <row r="104" spans="4:5" ht="21.9" customHeight="1" x14ac:dyDescent="0.45">
      <c r="D104" s="12" ph="1"/>
    </row>
    <row r="105" spans="4:5" ht="21.9" customHeight="1" x14ac:dyDescent="0.45">
      <c r="D105" s="12" ph="1"/>
    </row>
    <row r="106" spans="4:5" ht="21.9" customHeight="1" x14ac:dyDescent="0.45">
      <c r="D106" s="12" ph="1"/>
    </row>
    <row r="107" spans="4:5" ht="21.9" customHeight="1" x14ac:dyDescent="0.45">
      <c r="D107" s="12" ph="1"/>
    </row>
    <row r="108" spans="4:5" ht="21.9" customHeight="1" x14ac:dyDescent="0.45">
      <c r="E108" s="12" ph="1"/>
    </row>
    <row r="109" spans="4:5" ht="21.9" customHeight="1" x14ac:dyDescent="0.45">
      <c r="E109" s="12" ph="1"/>
    </row>
    <row r="110" spans="4:5" ht="21.9" customHeight="1" x14ac:dyDescent="0.45">
      <c r="D110" s="12" ph="1"/>
    </row>
    <row r="111" spans="4:5" ht="21.9" customHeight="1" x14ac:dyDescent="0.45">
      <c r="E111" s="12" ph="1"/>
    </row>
    <row r="112" spans="4:5" ht="21.9" customHeight="1" x14ac:dyDescent="0.45">
      <c r="E112" s="12" ph="1"/>
    </row>
    <row r="113" spans="4:5" ht="21.9" customHeight="1" x14ac:dyDescent="0.45">
      <c r="E113" s="12" ph="1"/>
    </row>
    <row r="114" spans="4:5" ht="21.9" customHeight="1" x14ac:dyDescent="0.45">
      <c r="D114" s="12" ph="1"/>
    </row>
    <row r="115" spans="4:5" ht="21.9" customHeight="1" x14ac:dyDescent="0.45">
      <c r="D115" s="12" ph="1"/>
    </row>
    <row r="116" spans="4:5" ht="21.9" customHeight="1" x14ac:dyDescent="0.45">
      <c r="D116" s="12" ph="1"/>
    </row>
    <row r="117" spans="4:5" ht="21.9" customHeight="1" x14ac:dyDescent="0.45">
      <c r="D117" s="12" ph="1"/>
    </row>
    <row r="118" spans="4:5" ht="21.9" customHeight="1" x14ac:dyDescent="0.45">
      <c r="D118" s="12" ph="1"/>
    </row>
    <row r="119" spans="4:5" ht="21.9" customHeight="1" x14ac:dyDescent="0.45">
      <c r="D119" s="12" ph="1"/>
    </row>
    <row r="120" spans="4:5" ht="21.9" customHeight="1" x14ac:dyDescent="0.45">
      <c r="D120" s="12" ph="1"/>
    </row>
    <row r="121" spans="4:5" ht="21.9" customHeight="1" x14ac:dyDescent="0.45">
      <c r="D121" s="12" ph="1"/>
    </row>
    <row r="122" spans="4:5" ht="21.9" customHeight="1" x14ac:dyDescent="0.45">
      <c r="D122" s="12" ph="1"/>
    </row>
    <row r="123" spans="4:5" ht="21.9" customHeight="1" x14ac:dyDescent="0.45">
      <c r="D123" s="12" ph="1"/>
    </row>
    <row r="124" spans="4:5" ht="21.9" customHeight="1" x14ac:dyDescent="0.45">
      <c r="E124" s="12" ph="1"/>
    </row>
    <row r="125" spans="4:5" ht="21.9" customHeight="1" x14ac:dyDescent="0.45">
      <c r="E125" s="12" ph="1"/>
    </row>
    <row r="126" spans="4:5" ht="21.9" customHeight="1" x14ac:dyDescent="0.45">
      <c r="E126" s="12" ph="1"/>
    </row>
    <row r="127" spans="4:5" ht="21.9" customHeight="1" x14ac:dyDescent="0.45">
      <c r="E127" s="12" ph="1"/>
    </row>
    <row r="128" spans="4:5" ht="21.9" customHeight="1" x14ac:dyDescent="0.45">
      <c r="E128" s="12" ph="1"/>
    </row>
    <row r="129" spans="4:5" ht="21.9" customHeight="1" x14ac:dyDescent="0.45">
      <c r="E129" s="12" ph="1"/>
    </row>
    <row r="130" spans="4:5" ht="21.9" customHeight="1" x14ac:dyDescent="0.45">
      <c r="E130" s="12" ph="1"/>
    </row>
    <row r="131" spans="4:5" ht="21.9" customHeight="1" x14ac:dyDescent="0.45">
      <c r="E131" s="12" ph="1"/>
    </row>
    <row r="132" spans="4:5" ht="21.9" customHeight="1" x14ac:dyDescent="0.45">
      <c r="D132" s="12" ph="1"/>
    </row>
    <row r="133" spans="4:5" ht="21.9" customHeight="1" x14ac:dyDescent="0.45">
      <c r="D133" s="12" ph="1"/>
    </row>
    <row r="134" spans="4:5" ht="21.9" customHeight="1" x14ac:dyDescent="0.45">
      <c r="D134" s="12" ph="1"/>
    </row>
    <row r="135" spans="4:5" ht="21.9" customHeight="1" x14ac:dyDescent="0.45">
      <c r="D135" s="12" ph="1"/>
    </row>
    <row r="136" spans="4:5" ht="21.9" customHeight="1" x14ac:dyDescent="0.45">
      <c r="D136" s="12" ph="1"/>
    </row>
    <row r="137" spans="4:5" ht="21.9" customHeight="1" x14ac:dyDescent="0.45">
      <c r="D137" s="12" ph="1"/>
    </row>
    <row r="138" spans="4:5" ht="21.9" customHeight="1" x14ac:dyDescent="0.45">
      <c r="D138" s="12" ph="1"/>
    </row>
    <row r="139" spans="4:5" ht="21.9" customHeight="1" x14ac:dyDescent="0.45">
      <c r="D139" s="12" ph="1"/>
    </row>
    <row r="140" spans="4:5" ht="21.9" customHeight="1" x14ac:dyDescent="0.45">
      <c r="E140" s="12" ph="1"/>
    </row>
    <row r="141" spans="4:5" ht="21.9" customHeight="1" x14ac:dyDescent="0.45">
      <c r="E141" s="12" ph="1"/>
    </row>
    <row r="142" spans="4:5" ht="21.9" customHeight="1" x14ac:dyDescent="0.45">
      <c r="E142" s="12" ph="1"/>
    </row>
    <row r="143" spans="4:5" ht="21.9" customHeight="1" x14ac:dyDescent="0.45">
      <c r="E143" s="12" ph="1"/>
    </row>
    <row r="144" spans="4:5" ht="21.9" customHeight="1" x14ac:dyDescent="0.45">
      <c r="E144" s="12" ph="1"/>
    </row>
    <row r="145" spans="5:5" ht="21.9" customHeight="1" x14ac:dyDescent="0.45">
      <c r="E145" s="12" ph="1"/>
    </row>
    <row r="146" spans="5:5" ht="21.9" customHeight="1" x14ac:dyDescent="0.45">
      <c r="E146" s="12" ph="1"/>
    </row>
    <row r="147" spans="5:5" ht="21.9" customHeight="1" x14ac:dyDescent="0.45">
      <c r="E147" s="12" ph="1"/>
    </row>
    <row r="148" spans="5:5" ht="21.9" customHeight="1" x14ac:dyDescent="0.45">
      <c r="E148" s="12" ph="1"/>
    </row>
    <row r="149" spans="5:5" ht="21.9" customHeight="1" x14ac:dyDescent="0.45">
      <c r="E149" s="12" ph="1"/>
    </row>
    <row r="150" spans="5:5" ht="21.9" customHeight="1" x14ac:dyDescent="0.45">
      <c r="E150" s="12" ph="1"/>
    </row>
    <row r="151" spans="5:5" ht="21.9" customHeight="1" x14ac:dyDescent="0.45">
      <c r="E151" s="12" ph="1"/>
    </row>
    <row r="152" spans="5:5" ht="21.9" customHeight="1" x14ac:dyDescent="0.45">
      <c r="E152" s="12" ph="1"/>
    </row>
    <row r="153" spans="5:5" ht="21.9" customHeight="1" x14ac:dyDescent="0.45">
      <c r="E153" s="12" ph="1"/>
    </row>
    <row r="154" spans="5:5" ht="21.9" customHeight="1" x14ac:dyDescent="0.45">
      <c r="E154" s="12" ph="1"/>
    </row>
    <row r="155" spans="5:5" ht="21.9" customHeight="1" x14ac:dyDescent="0.45">
      <c r="E155" s="12" ph="1"/>
    </row>
    <row r="156" spans="5:5" ht="21.9" customHeight="1" x14ac:dyDescent="0.45">
      <c r="E156" s="12" ph="1"/>
    </row>
    <row r="157" spans="5:5" ht="21.9" customHeight="1" x14ac:dyDescent="0.45">
      <c r="E157" s="12" ph="1"/>
    </row>
    <row r="158" spans="5:5" ht="21.9" customHeight="1" x14ac:dyDescent="0.45">
      <c r="E158" s="12" ph="1"/>
    </row>
    <row r="159" spans="5:5" ht="21.9" customHeight="1" x14ac:dyDescent="0.45">
      <c r="E159" s="12" ph="1"/>
    </row>
    <row r="160" spans="5:5" ht="21.9" customHeight="1" x14ac:dyDescent="0.45">
      <c r="E160" s="12" ph="1"/>
    </row>
    <row r="161" spans="5:5" ht="21.9" customHeight="1" x14ac:dyDescent="0.45">
      <c r="E161" s="12" ph="1"/>
    </row>
    <row r="162" spans="5:5" ht="21.9" customHeight="1" x14ac:dyDescent="0.45">
      <c r="E162" s="12" ph="1"/>
    </row>
    <row r="163" spans="5:5" ht="21.9" customHeight="1" x14ac:dyDescent="0.45">
      <c r="E163" s="12" ph="1"/>
    </row>
    <row r="164" spans="5:5" ht="21.9" customHeight="1" x14ac:dyDescent="0.45">
      <c r="E164" s="12" ph="1"/>
    </row>
    <row r="165" spans="5:5" ht="21.9" customHeight="1" x14ac:dyDescent="0.45">
      <c r="E165" s="12" ph="1"/>
    </row>
    <row r="166" spans="5:5" ht="21.9" customHeight="1" x14ac:dyDescent="0.45">
      <c r="E166" s="12" ph="1"/>
    </row>
    <row r="167" spans="5:5" ht="21.9" customHeight="1" x14ac:dyDescent="0.45">
      <c r="E167" s="12" ph="1"/>
    </row>
    <row r="168" spans="5:5" ht="21.9" customHeight="1" x14ac:dyDescent="0.45">
      <c r="E168" s="12" ph="1"/>
    </row>
    <row r="169" spans="5:5" ht="21.9" customHeight="1" x14ac:dyDescent="0.45">
      <c r="E169" s="12" ph="1"/>
    </row>
    <row r="170" spans="5:5" ht="21.9" customHeight="1" x14ac:dyDescent="0.45">
      <c r="E170" s="12" ph="1"/>
    </row>
    <row r="171" spans="5:5" ht="21.9" customHeight="1" x14ac:dyDescent="0.45">
      <c r="E171" s="12" ph="1"/>
    </row>
    <row r="172" spans="5:5" ht="21.9" customHeight="1" x14ac:dyDescent="0.45">
      <c r="E172" s="12" ph="1"/>
    </row>
    <row r="173" spans="5:5" ht="21.9" customHeight="1" x14ac:dyDescent="0.45">
      <c r="E173" s="12" ph="1"/>
    </row>
    <row r="174" spans="5:5" ht="21.9" customHeight="1" x14ac:dyDescent="0.45">
      <c r="E174" s="12" ph="1"/>
    </row>
    <row r="175" spans="5:5" ht="21.9" customHeight="1" x14ac:dyDescent="0.45">
      <c r="E175" s="12" ph="1"/>
    </row>
    <row r="176" spans="5:5" ht="21.9" customHeight="1" x14ac:dyDescent="0.45">
      <c r="E176" s="12" ph="1"/>
    </row>
    <row r="177" spans="5:5" ht="21.9" customHeight="1" x14ac:dyDescent="0.45">
      <c r="E177" s="12" ph="1"/>
    </row>
    <row r="178" spans="5:5" ht="21.9" customHeight="1" x14ac:dyDescent="0.45">
      <c r="E178" s="12" ph="1"/>
    </row>
    <row r="179" spans="5:5" ht="21.9" customHeight="1" x14ac:dyDescent="0.45">
      <c r="E179" s="12" ph="1"/>
    </row>
    <row r="180" spans="5:5" ht="21.9" customHeight="1" x14ac:dyDescent="0.45">
      <c r="E180" s="12" ph="1"/>
    </row>
    <row r="181" spans="5:5" ht="21.9" customHeight="1" x14ac:dyDescent="0.45">
      <c r="E181" s="12" ph="1"/>
    </row>
    <row r="182" spans="5:5" ht="21.9" customHeight="1" x14ac:dyDescent="0.45">
      <c r="E182" s="12" ph="1"/>
    </row>
    <row r="183" spans="5:5" ht="21.9" customHeight="1" x14ac:dyDescent="0.45">
      <c r="E183" s="12" ph="1"/>
    </row>
    <row r="184" spans="5:5" ht="21.9" customHeight="1" x14ac:dyDescent="0.45">
      <c r="E184" s="12" ph="1"/>
    </row>
    <row r="185" spans="5:5" ht="21.9" customHeight="1" x14ac:dyDescent="0.45">
      <c r="E185" s="12" ph="1"/>
    </row>
    <row r="186" spans="5:5" ht="21.9" customHeight="1" x14ac:dyDescent="0.45">
      <c r="E186" s="12" ph="1"/>
    </row>
    <row r="187" spans="5:5" ht="21.9" customHeight="1" x14ac:dyDescent="0.45">
      <c r="E187" s="12" ph="1"/>
    </row>
    <row r="188" spans="5:5" ht="21.9" customHeight="1" x14ac:dyDescent="0.45">
      <c r="E188" s="12" ph="1"/>
    </row>
    <row r="189" spans="5:5" ht="21.9" customHeight="1" x14ac:dyDescent="0.45">
      <c r="E189" s="12" ph="1"/>
    </row>
    <row r="190" spans="5:5" ht="21.9" customHeight="1" x14ac:dyDescent="0.45">
      <c r="E190" s="12" ph="1"/>
    </row>
    <row r="191" spans="5:5" ht="21.9" customHeight="1" x14ac:dyDescent="0.45">
      <c r="E191" s="12" ph="1"/>
    </row>
    <row r="192" spans="5:5" ht="21.9" customHeight="1" x14ac:dyDescent="0.45">
      <c r="E192" s="12" ph="1"/>
    </row>
    <row r="193" spans="5:5" ht="21.9" customHeight="1" x14ac:dyDescent="0.45">
      <c r="E193" s="12" ph="1"/>
    </row>
    <row r="194" spans="5:5" ht="21.9" customHeight="1" x14ac:dyDescent="0.45">
      <c r="E194" s="12" ph="1"/>
    </row>
    <row r="195" spans="5:5" ht="21.9" customHeight="1" x14ac:dyDescent="0.45">
      <c r="E195" s="12" ph="1"/>
    </row>
    <row r="196" spans="5:5" ht="21.9" customHeight="1" x14ac:dyDescent="0.45">
      <c r="E196" s="12" ph="1"/>
    </row>
    <row r="197" spans="5:5" ht="21.9" customHeight="1" x14ac:dyDescent="0.45">
      <c r="E197" s="12" ph="1"/>
    </row>
    <row r="198" spans="5:5" ht="21.9" customHeight="1" x14ac:dyDescent="0.45">
      <c r="E198" s="12" ph="1"/>
    </row>
    <row r="199" spans="5:5" ht="21.9" customHeight="1" x14ac:dyDescent="0.45">
      <c r="E199" s="12" ph="1"/>
    </row>
    <row r="200" spans="5:5" ht="21.9" customHeight="1" x14ac:dyDescent="0.45">
      <c r="E200" s="12" ph="1"/>
    </row>
    <row r="201" spans="5:5" ht="21.9" customHeight="1" x14ac:dyDescent="0.45">
      <c r="E201" s="12" ph="1"/>
    </row>
    <row r="202" spans="5:5" ht="21.9" customHeight="1" x14ac:dyDescent="0.45">
      <c r="E202" s="12" ph="1"/>
    </row>
    <row r="203" spans="5:5" ht="21.9" customHeight="1" x14ac:dyDescent="0.45">
      <c r="E203" s="12" ph="1"/>
    </row>
    <row r="204" spans="5:5" ht="21.9" customHeight="1" x14ac:dyDescent="0.45">
      <c r="E204" s="12" ph="1"/>
    </row>
    <row r="205" spans="5:5" ht="21.9" customHeight="1" x14ac:dyDescent="0.45">
      <c r="E205" s="12" ph="1"/>
    </row>
    <row r="206" spans="5:5" ht="21.9" customHeight="1" x14ac:dyDescent="0.45">
      <c r="E206" s="12" ph="1"/>
    </row>
    <row r="207" spans="5:5" ht="21.9" customHeight="1" x14ac:dyDescent="0.45">
      <c r="E207" s="12" ph="1"/>
    </row>
    <row r="208" spans="5:5" ht="21.9" customHeight="1" x14ac:dyDescent="0.45">
      <c r="E208" s="12" ph="1"/>
    </row>
    <row r="209" spans="5:5" ht="21.9" customHeight="1" x14ac:dyDescent="0.45">
      <c r="E209" s="12" ph="1"/>
    </row>
    <row r="210" spans="5:5" ht="21.9" customHeight="1" x14ac:dyDescent="0.45">
      <c r="E210" s="12" ph="1"/>
    </row>
    <row r="211" spans="5:5" ht="21.9" customHeight="1" x14ac:dyDescent="0.45">
      <c r="E211" s="12" ph="1"/>
    </row>
    <row r="212" spans="5:5" ht="21.9" customHeight="1" x14ac:dyDescent="0.45">
      <c r="E212" s="12" ph="1"/>
    </row>
    <row r="213" spans="5:5" ht="21.9" customHeight="1" x14ac:dyDescent="0.45">
      <c r="E213" s="12" ph="1"/>
    </row>
    <row r="214" spans="5:5" ht="21.9" customHeight="1" x14ac:dyDescent="0.45">
      <c r="E214" s="12" ph="1"/>
    </row>
    <row r="215" spans="5:5" ht="21.9" customHeight="1" x14ac:dyDescent="0.45">
      <c r="E215" s="12" ph="1"/>
    </row>
    <row r="216" spans="5:5" ht="21.9" customHeight="1" x14ac:dyDescent="0.45">
      <c r="E216" s="12" ph="1"/>
    </row>
    <row r="217" spans="5:5" ht="21.9" customHeight="1" x14ac:dyDescent="0.45">
      <c r="E217" s="12" ph="1"/>
    </row>
    <row r="218" spans="5:5" ht="21.9" customHeight="1" x14ac:dyDescent="0.45">
      <c r="E218" s="12" ph="1"/>
    </row>
    <row r="219" spans="5:5" ht="21.9" customHeight="1" x14ac:dyDescent="0.45">
      <c r="E219" s="12" ph="1"/>
    </row>
    <row r="220" spans="5:5" ht="21.9" customHeight="1" x14ac:dyDescent="0.45">
      <c r="E220" s="12" ph="1"/>
    </row>
    <row r="221" spans="5:5" ht="21.9" customHeight="1" x14ac:dyDescent="0.45">
      <c r="E221" s="12" ph="1"/>
    </row>
    <row r="222" spans="5:5" ht="21.9" customHeight="1" x14ac:dyDescent="0.45">
      <c r="E222" s="12" ph="1"/>
    </row>
    <row r="223" spans="5:5" ht="21.9" customHeight="1" x14ac:dyDescent="0.45">
      <c r="E223" s="12" ph="1"/>
    </row>
    <row r="224" spans="5:5" ht="21.9" customHeight="1" x14ac:dyDescent="0.45">
      <c r="E224" s="12" ph="1"/>
    </row>
    <row r="225" spans="5:5" ht="21.9" customHeight="1" x14ac:dyDescent="0.45">
      <c r="E225" s="12" ph="1"/>
    </row>
    <row r="226" spans="5:5" ht="21.9" customHeight="1" x14ac:dyDescent="0.45">
      <c r="E226" s="12" ph="1"/>
    </row>
    <row r="227" spans="5:5" ht="21.9" customHeight="1" x14ac:dyDescent="0.45">
      <c r="E227" s="12" ph="1"/>
    </row>
    <row r="228" spans="5:5" ht="21.9" customHeight="1" x14ac:dyDescent="0.45">
      <c r="E228" s="12" ph="1"/>
    </row>
    <row r="229" spans="5:5" ht="21.9" customHeight="1" x14ac:dyDescent="0.45">
      <c r="E229" s="12" ph="1"/>
    </row>
    <row r="230" spans="5:5" ht="21.9" customHeight="1" x14ac:dyDescent="0.45">
      <c r="E230" s="12" ph="1"/>
    </row>
    <row r="231" spans="5:5" ht="21.9" customHeight="1" x14ac:dyDescent="0.45">
      <c r="E231" s="12" ph="1"/>
    </row>
    <row r="232" spans="5:5" ht="21.9" customHeight="1" x14ac:dyDescent="0.45">
      <c r="E232" s="12" ph="1"/>
    </row>
    <row r="233" spans="5:5" ht="21.9" customHeight="1" x14ac:dyDescent="0.45">
      <c r="E233" s="12" ph="1"/>
    </row>
    <row r="234" spans="5:5" ht="21.9" customHeight="1" x14ac:dyDescent="0.45">
      <c r="E234" s="12" ph="1"/>
    </row>
    <row r="235" spans="5:5" ht="21.9" customHeight="1" x14ac:dyDescent="0.45">
      <c r="E235" s="12" ph="1"/>
    </row>
    <row r="236" spans="5:5" ht="21.9" customHeight="1" x14ac:dyDescent="0.45">
      <c r="E236" s="12" ph="1"/>
    </row>
    <row r="237" spans="5:5" ht="21.9" customHeight="1" x14ac:dyDescent="0.45">
      <c r="E237" s="12" ph="1"/>
    </row>
    <row r="238" spans="5:5" ht="21.9" customHeight="1" x14ac:dyDescent="0.45">
      <c r="E238" s="12" ph="1"/>
    </row>
    <row r="239" spans="5:5" ht="21.9" customHeight="1" x14ac:dyDescent="0.45">
      <c r="E239" s="12" ph="1"/>
    </row>
    <row r="240" spans="5:5" ht="21.9" customHeight="1" x14ac:dyDescent="0.45">
      <c r="E240" s="12" ph="1"/>
    </row>
    <row r="241" spans="5:5" ht="21.9" customHeight="1" x14ac:dyDescent="0.45">
      <c r="E241" s="12" ph="1"/>
    </row>
    <row r="242" spans="5:5" ht="21.9" customHeight="1" x14ac:dyDescent="0.45">
      <c r="E242" s="12" ph="1"/>
    </row>
    <row r="243" spans="5:5" ht="21.9" customHeight="1" x14ac:dyDescent="0.45">
      <c r="E243" s="12" ph="1"/>
    </row>
    <row r="244" spans="5:5" ht="21.9" customHeight="1" x14ac:dyDescent="0.45">
      <c r="E244" s="12" ph="1"/>
    </row>
    <row r="245" spans="5:5" ht="21.9" customHeight="1" x14ac:dyDescent="0.45">
      <c r="E245" s="12" ph="1"/>
    </row>
    <row r="246" spans="5:5" ht="21.9" customHeight="1" x14ac:dyDescent="0.45">
      <c r="E246" s="12" ph="1"/>
    </row>
    <row r="247" spans="5:5" ht="21.9" customHeight="1" x14ac:dyDescent="0.45">
      <c r="E247" s="12" ph="1"/>
    </row>
    <row r="248" spans="5:5" ht="21.9" customHeight="1" x14ac:dyDescent="0.45">
      <c r="E248" s="12" ph="1"/>
    </row>
    <row r="249" spans="5:5" ht="21.9" customHeight="1" x14ac:dyDescent="0.45">
      <c r="E249" s="12" ph="1"/>
    </row>
    <row r="250" spans="5:5" ht="21.9" customHeight="1" x14ac:dyDescent="0.45">
      <c r="E250" s="12" ph="1"/>
    </row>
    <row r="251" spans="5:5" ht="21.9" customHeight="1" x14ac:dyDescent="0.45">
      <c r="E251" s="12" ph="1"/>
    </row>
    <row r="252" spans="5:5" ht="21.9" customHeight="1" x14ac:dyDescent="0.45">
      <c r="E252" s="12" ph="1"/>
    </row>
    <row r="253" spans="5:5" ht="21.9" customHeight="1" x14ac:dyDescent="0.45">
      <c r="E253" s="12" ph="1"/>
    </row>
    <row r="254" spans="5:5" ht="21.9" customHeight="1" x14ac:dyDescent="0.45">
      <c r="E254" s="12" ph="1"/>
    </row>
    <row r="255" spans="5:5" ht="21.9" customHeight="1" x14ac:dyDescent="0.45">
      <c r="E255" s="12" ph="1"/>
    </row>
    <row r="256" spans="5:5" ht="21.9" customHeight="1" x14ac:dyDescent="0.45">
      <c r="E256" s="12" ph="1"/>
    </row>
    <row r="257" spans="5:5" ht="21.9" customHeight="1" x14ac:dyDescent="0.45">
      <c r="E257" s="12" ph="1"/>
    </row>
    <row r="258" spans="5:5" ht="21.9" customHeight="1" x14ac:dyDescent="0.45">
      <c r="E258" s="12" ph="1"/>
    </row>
    <row r="259" spans="5:5" ht="21.9" customHeight="1" x14ac:dyDescent="0.45">
      <c r="E259" s="12" ph="1"/>
    </row>
    <row r="260" spans="5:5" ht="21.9" customHeight="1" x14ac:dyDescent="0.45">
      <c r="E260" s="12" ph="1"/>
    </row>
    <row r="261" spans="5:5" ht="21.9" customHeight="1" x14ac:dyDescent="0.45">
      <c r="E261" s="12" ph="1"/>
    </row>
    <row r="262" spans="5:5" ht="21.9" customHeight="1" x14ac:dyDescent="0.45">
      <c r="E262" s="12" ph="1"/>
    </row>
    <row r="263" spans="5:5" ht="21.9" customHeight="1" x14ac:dyDescent="0.45">
      <c r="E263" s="12" ph="1"/>
    </row>
    <row r="264" spans="5:5" ht="21.9" customHeight="1" x14ac:dyDescent="0.45">
      <c r="E264" s="12" ph="1"/>
    </row>
    <row r="265" spans="5:5" ht="21.9" customHeight="1" x14ac:dyDescent="0.45">
      <c r="E265" s="12" ph="1"/>
    </row>
    <row r="266" spans="5:5" ht="21.9" customHeight="1" x14ac:dyDescent="0.45">
      <c r="E266" s="12" ph="1"/>
    </row>
    <row r="267" spans="5:5" ht="21.9" customHeight="1" x14ac:dyDescent="0.45">
      <c r="E267" s="12" ph="1"/>
    </row>
    <row r="268" spans="5:5" ht="21.9" customHeight="1" x14ac:dyDescent="0.45">
      <c r="E268" s="12" ph="1"/>
    </row>
    <row r="269" spans="5:5" ht="21.9" customHeight="1" x14ac:dyDescent="0.45">
      <c r="E269" s="12" ph="1"/>
    </row>
    <row r="270" spans="5:5" ht="21.9" customHeight="1" x14ac:dyDescent="0.45">
      <c r="E270" s="12" ph="1"/>
    </row>
    <row r="271" spans="5:5" ht="21.9" customHeight="1" x14ac:dyDescent="0.45">
      <c r="E271" s="12" ph="1"/>
    </row>
    <row r="272" spans="5:5" ht="21.9" customHeight="1" x14ac:dyDescent="0.45">
      <c r="E272" s="12" ph="1"/>
    </row>
    <row r="273" spans="5:5" ht="21.9" customHeight="1" x14ac:dyDescent="0.45">
      <c r="E273" s="12" ph="1"/>
    </row>
    <row r="274" spans="5:5" ht="21.9" customHeight="1" x14ac:dyDescent="0.45">
      <c r="E274" s="12" ph="1"/>
    </row>
    <row r="275" spans="5:5" ht="21.9" customHeight="1" x14ac:dyDescent="0.45">
      <c r="E275" s="12" ph="1"/>
    </row>
    <row r="276" spans="5:5" ht="21.9" customHeight="1" x14ac:dyDescent="0.45">
      <c r="E276" s="12" ph="1"/>
    </row>
    <row r="277" spans="5:5" ht="21.9" customHeight="1" x14ac:dyDescent="0.45">
      <c r="E277" s="12" ph="1"/>
    </row>
    <row r="278" spans="5:5" ht="21.9" customHeight="1" x14ac:dyDescent="0.45">
      <c r="E278" s="12" ph="1"/>
    </row>
    <row r="279" spans="5:5" ht="21.9" customHeight="1" x14ac:dyDescent="0.45">
      <c r="E279" s="12" ph="1"/>
    </row>
    <row r="280" spans="5:5" ht="21.9" customHeight="1" x14ac:dyDescent="0.45">
      <c r="E280" s="12" ph="1"/>
    </row>
    <row r="281" spans="5:5" ht="21.9" customHeight="1" x14ac:dyDescent="0.45">
      <c r="E281" s="12" ph="1"/>
    </row>
    <row r="282" spans="5:5" ht="21.9" customHeight="1" x14ac:dyDescent="0.45">
      <c r="E282" s="12" ph="1"/>
    </row>
    <row r="283" spans="5:5" ht="21.9" customHeight="1" x14ac:dyDescent="0.45">
      <c r="E283" s="12" ph="1"/>
    </row>
    <row r="284" spans="5:5" ht="21.9" customHeight="1" x14ac:dyDescent="0.45">
      <c r="E284" s="12" ph="1"/>
    </row>
    <row r="285" spans="5:5" ht="21.9" customHeight="1" x14ac:dyDescent="0.45">
      <c r="E285" s="12" ph="1"/>
    </row>
    <row r="286" spans="5:5" ht="21.9" customHeight="1" x14ac:dyDescent="0.45">
      <c r="E286" s="12" ph="1"/>
    </row>
    <row r="287" spans="5:5" ht="21.9" customHeight="1" x14ac:dyDescent="0.45">
      <c r="E287" s="12" ph="1"/>
    </row>
    <row r="288" spans="5:5" ht="21.9" customHeight="1" x14ac:dyDescent="0.45">
      <c r="E288" s="12" ph="1"/>
    </row>
    <row r="289" spans="5:5" ht="21.9" customHeight="1" x14ac:dyDescent="0.45">
      <c r="E289" s="12" ph="1"/>
    </row>
    <row r="290" spans="5:5" ht="21.9" customHeight="1" x14ac:dyDescent="0.45">
      <c r="E290" s="12" ph="1"/>
    </row>
    <row r="291" spans="5:5" ht="21.9" customHeight="1" x14ac:dyDescent="0.45">
      <c r="E291" s="12" ph="1"/>
    </row>
    <row r="292" spans="5:5" ht="21.9" customHeight="1" x14ac:dyDescent="0.45">
      <c r="E292" s="12" ph="1"/>
    </row>
    <row r="293" spans="5:5" ht="21.9" customHeight="1" x14ac:dyDescent="0.45">
      <c r="E293" s="12" ph="1"/>
    </row>
    <row r="294" spans="5:5" ht="21.9" customHeight="1" x14ac:dyDescent="0.45">
      <c r="E294" s="12" ph="1"/>
    </row>
    <row r="295" spans="5:5" ht="21.9" customHeight="1" x14ac:dyDescent="0.45">
      <c r="E295" s="12" ph="1"/>
    </row>
    <row r="296" spans="5:5" ht="21.9" customHeight="1" x14ac:dyDescent="0.45">
      <c r="E296" s="12" ph="1"/>
    </row>
    <row r="297" spans="5:5" ht="21.9" customHeight="1" x14ac:dyDescent="0.45">
      <c r="E297" s="12" ph="1"/>
    </row>
    <row r="298" spans="5:5" ht="21.9" customHeight="1" x14ac:dyDescent="0.45">
      <c r="E298" s="12" ph="1"/>
    </row>
    <row r="299" spans="5:5" ht="21.9" customHeight="1" x14ac:dyDescent="0.45">
      <c r="E299" s="12" ph="1"/>
    </row>
    <row r="300" spans="5:5" ht="21.9" customHeight="1" x14ac:dyDescent="0.45">
      <c r="E300" s="12" ph="1"/>
    </row>
    <row r="301" spans="5:5" ht="21.9" customHeight="1" x14ac:dyDescent="0.45">
      <c r="E301" s="12" ph="1"/>
    </row>
    <row r="302" spans="5:5" ht="21.9" customHeight="1" x14ac:dyDescent="0.45">
      <c r="E302" s="12" ph="1"/>
    </row>
    <row r="303" spans="5:5" ht="21.9" customHeight="1" x14ac:dyDescent="0.45">
      <c r="E303" s="12" ph="1"/>
    </row>
    <row r="304" spans="5:5" ht="21.9" customHeight="1" x14ac:dyDescent="0.45">
      <c r="E304" s="12" ph="1"/>
    </row>
    <row r="305" spans="5:5" ht="21.9" customHeight="1" x14ac:dyDescent="0.45">
      <c r="E305" s="12" ph="1"/>
    </row>
    <row r="306" spans="5:5" ht="21.9" customHeight="1" x14ac:dyDescent="0.45">
      <c r="E306" s="12" ph="1"/>
    </row>
    <row r="307" spans="5:5" ht="21.9" customHeight="1" x14ac:dyDescent="0.45">
      <c r="E307" s="12" ph="1"/>
    </row>
    <row r="308" spans="5:5" ht="21.9" customHeight="1" x14ac:dyDescent="0.45">
      <c r="E308" s="12" ph="1"/>
    </row>
    <row r="309" spans="5:5" ht="21.9" customHeight="1" x14ac:dyDescent="0.45">
      <c r="E309" s="12" ph="1"/>
    </row>
    <row r="310" spans="5:5" ht="21.9" customHeight="1" x14ac:dyDescent="0.45">
      <c r="E310" s="12" ph="1"/>
    </row>
    <row r="311" spans="5:5" ht="21.9" customHeight="1" x14ac:dyDescent="0.45">
      <c r="E311" s="12" ph="1"/>
    </row>
    <row r="312" spans="5:5" ht="21.9" customHeight="1" x14ac:dyDescent="0.45">
      <c r="E312" s="12" ph="1"/>
    </row>
    <row r="313" spans="5:5" ht="21.9" customHeight="1" x14ac:dyDescent="0.45">
      <c r="E313" s="12" ph="1"/>
    </row>
    <row r="314" spans="5:5" ht="21.9" customHeight="1" x14ac:dyDescent="0.45">
      <c r="E314" s="12" ph="1"/>
    </row>
    <row r="315" spans="5:5" ht="21.9" customHeight="1" x14ac:dyDescent="0.45">
      <c r="E315" s="12" ph="1"/>
    </row>
    <row r="316" spans="5:5" ht="21.9" customHeight="1" x14ac:dyDescent="0.45">
      <c r="E316" s="12" ph="1"/>
    </row>
    <row r="317" spans="5:5" ht="21.9" customHeight="1" x14ac:dyDescent="0.45">
      <c r="E317" s="12" ph="1"/>
    </row>
    <row r="318" spans="5:5" ht="21.9" customHeight="1" x14ac:dyDescent="0.45">
      <c r="E318" s="12" ph="1"/>
    </row>
    <row r="319" spans="5:5" ht="21.9" customHeight="1" x14ac:dyDescent="0.45">
      <c r="E319" s="12" ph="1"/>
    </row>
    <row r="320" spans="5:5" ht="21.9" customHeight="1" x14ac:dyDescent="0.45">
      <c r="E320" s="12" ph="1"/>
    </row>
    <row r="321" spans="5:5" ht="21.9" customHeight="1" x14ac:dyDescent="0.45">
      <c r="E321" s="12" ph="1"/>
    </row>
    <row r="322" spans="5:5" ht="21.9" customHeight="1" x14ac:dyDescent="0.45">
      <c r="E322" s="12" ph="1"/>
    </row>
    <row r="323" spans="5:5" ht="21.9" customHeight="1" x14ac:dyDescent="0.45">
      <c r="E323" s="12" ph="1"/>
    </row>
    <row r="324" spans="5:5" ht="21.9" customHeight="1" x14ac:dyDescent="0.45">
      <c r="E324" s="12" ph="1"/>
    </row>
    <row r="325" spans="5:5" ht="21.9" customHeight="1" x14ac:dyDescent="0.45">
      <c r="E325" s="12" ph="1"/>
    </row>
    <row r="326" spans="5:5" ht="21.9" customHeight="1" x14ac:dyDescent="0.45">
      <c r="E326" s="12" ph="1"/>
    </row>
    <row r="327" spans="5:5" ht="21.9" customHeight="1" x14ac:dyDescent="0.45">
      <c r="E327" s="12" ph="1"/>
    </row>
    <row r="328" spans="5:5" ht="21.9" customHeight="1" x14ac:dyDescent="0.45">
      <c r="E328" s="12" ph="1"/>
    </row>
    <row r="329" spans="5:5" ht="21.9" customHeight="1" x14ac:dyDescent="0.45">
      <c r="E329" s="12" ph="1"/>
    </row>
    <row r="330" spans="5:5" ht="21.9" customHeight="1" x14ac:dyDescent="0.45">
      <c r="E330" s="12" ph="1"/>
    </row>
    <row r="331" spans="5:5" ht="21.9" customHeight="1" x14ac:dyDescent="0.45">
      <c r="E331" s="12" ph="1"/>
    </row>
    <row r="332" spans="5:5" ht="21.9" customHeight="1" x14ac:dyDescent="0.45">
      <c r="E332" s="12" ph="1"/>
    </row>
    <row r="333" spans="5:5" ht="21.9" customHeight="1" x14ac:dyDescent="0.45">
      <c r="E333" s="12" ph="1"/>
    </row>
    <row r="334" spans="5:5" ht="21.9" customHeight="1" x14ac:dyDescent="0.45">
      <c r="E334" s="12" ph="1"/>
    </row>
    <row r="335" spans="5:5" ht="21.9" customHeight="1" x14ac:dyDescent="0.45">
      <c r="E335" s="12" ph="1"/>
    </row>
    <row r="336" spans="5:5" ht="21.9" customHeight="1" x14ac:dyDescent="0.45">
      <c r="E336" s="12" ph="1"/>
    </row>
    <row r="337" spans="5:5" ht="21.9" customHeight="1" x14ac:dyDescent="0.45">
      <c r="E337" s="12" ph="1"/>
    </row>
    <row r="338" spans="5:5" ht="21.9" customHeight="1" x14ac:dyDescent="0.45">
      <c r="E338" s="12" ph="1"/>
    </row>
    <row r="339" spans="5:5" ht="21.9" customHeight="1" x14ac:dyDescent="0.45">
      <c r="E339" s="12" ph="1"/>
    </row>
    <row r="340" spans="5:5" ht="21.9" customHeight="1" x14ac:dyDescent="0.45">
      <c r="E340" s="12" ph="1"/>
    </row>
    <row r="341" spans="5:5" ht="21.9" customHeight="1" x14ac:dyDescent="0.45">
      <c r="E341" s="12" ph="1"/>
    </row>
    <row r="342" spans="5:5" ht="21.9" customHeight="1" x14ac:dyDescent="0.45">
      <c r="E342" s="12" ph="1"/>
    </row>
    <row r="343" spans="5:5" ht="21.9" customHeight="1" x14ac:dyDescent="0.45">
      <c r="E343" s="12" ph="1"/>
    </row>
    <row r="344" spans="5:5" ht="21.9" customHeight="1" x14ac:dyDescent="0.45">
      <c r="E344" s="12" ph="1"/>
    </row>
    <row r="345" spans="5:5" ht="21.9" customHeight="1" x14ac:dyDescent="0.45">
      <c r="E345" s="12" ph="1"/>
    </row>
    <row r="346" spans="5:5" ht="21.9" customHeight="1" x14ac:dyDescent="0.45">
      <c r="E346" s="12" ph="1"/>
    </row>
    <row r="347" spans="5:5" ht="21.9" customHeight="1" x14ac:dyDescent="0.45">
      <c r="E347" s="12" ph="1"/>
    </row>
    <row r="348" spans="5:5" ht="21.9" customHeight="1" x14ac:dyDescent="0.45">
      <c r="E348" s="12" ph="1"/>
    </row>
    <row r="349" spans="5:5" ht="21.9" customHeight="1" x14ac:dyDescent="0.45">
      <c r="E349" s="12" ph="1"/>
    </row>
    <row r="350" spans="5:5" ht="21.9" customHeight="1" x14ac:dyDescent="0.45">
      <c r="E350" s="12" ph="1"/>
    </row>
    <row r="351" spans="5:5" ht="21.9" customHeight="1" x14ac:dyDescent="0.45">
      <c r="E351" s="12" ph="1"/>
    </row>
    <row r="352" spans="5:5" ht="21.9" customHeight="1" x14ac:dyDescent="0.45">
      <c r="E352" s="12" ph="1"/>
    </row>
    <row r="353" spans="5:5" ht="21.9" customHeight="1" x14ac:dyDescent="0.45">
      <c r="E353" s="12" ph="1"/>
    </row>
    <row r="354" spans="5:5" ht="21.9" customHeight="1" x14ac:dyDescent="0.45">
      <c r="E354" s="12" ph="1"/>
    </row>
    <row r="355" spans="5:5" ht="21.9" customHeight="1" x14ac:dyDescent="0.45">
      <c r="E355" s="12" ph="1"/>
    </row>
    <row r="356" spans="5:5" ht="21.9" customHeight="1" x14ac:dyDescent="0.45">
      <c r="E356" s="12" ph="1"/>
    </row>
    <row r="357" spans="5:5" ht="21.9" customHeight="1" x14ac:dyDescent="0.45">
      <c r="E357" s="12" ph="1"/>
    </row>
    <row r="358" spans="5:5" ht="21.9" customHeight="1" x14ac:dyDescent="0.45">
      <c r="E358" s="12" ph="1"/>
    </row>
    <row r="359" spans="5:5" ht="21.9" customHeight="1" x14ac:dyDescent="0.45">
      <c r="E359" s="12" ph="1"/>
    </row>
    <row r="360" spans="5:5" ht="21.9" customHeight="1" x14ac:dyDescent="0.45">
      <c r="E360" s="12" ph="1"/>
    </row>
    <row r="361" spans="5:5" ht="21.9" customHeight="1" x14ac:dyDescent="0.45">
      <c r="E361" s="12" ph="1"/>
    </row>
    <row r="362" spans="5:5" ht="21.9" customHeight="1" x14ac:dyDescent="0.45">
      <c r="E362" s="12" ph="1"/>
    </row>
    <row r="363" spans="5:5" ht="21.9" customHeight="1" x14ac:dyDescent="0.45">
      <c r="E363" s="12" ph="1"/>
    </row>
    <row r="364" spans="5:5" ht="21.9" customHeight="1" x14ac:dyDescent="0.45">
      <c r="E364" s="12" ph="1"/>
    </row>
    <row r="365" spans="5:5" ht="21.9" customHeight="1" x14ac:dyDescent="0.45">
      <c r="E365" s="12" ph="1"/>
    </row>
    <row r="366" spans="5:5" ht="21.9" customHeight="1" x14ac:dyDescent="0.45">
      <c r="E366" s="12" ph="1"/>
    </row>
    <row r="367" spans="5:5" ht="21.9" customHeight="1" x14ac:dyDescent="0.45">
      <c r="E367" s="12" ph="1"/>
    </row>
    <row r="368" spans="5:5" ht="21.9" customHeight="1" x14ac:dyDescent="0.45">
      <c r="E368" s="12" ph="1"/>
    </row>
    <row r="369" spans="5:5" ht="21.9" customHeight="1" x14ac:dyDescent="0.45">
      <c r="E369" s="12" ph="1"/>
    </row>
    <row r="370" spans="5:5" ht="21.9" customHeight="1" x14ac:dyDescent="0.45">
      <c r="E370" s="12" ph="1"/>
    </row>
    <row r="371" spans="5:5" ht="21.9" customHeight="1" x14ac:dyDescent="0.45">
      <c r="E371" s="12" ph="1"/>
    </row>
    <row r="372" spans="5:5" ht="21.9" customHeight="1" x14ac:dyDescent="0.45">
      <c r="E372" s="12" ph="1"/>
    </row>
    <row r="373" spans="5:5" ht="21.9" customHeight="1" x14ac:dyDescent="0.45">
      <c r="E373" s="12" ph="1"/>
    </row>
    <row r="374" spans="5:5" ht="21.9" customHeight="1" x14ac:dyDescent="0.45">
      <c r="E374" s="12" ph="1"/>
    </row>
    <row r="375" spans="5:5" ht="21.9" customHeight="1" x14ac:dyDescent="0.45">
      <c r="E375" s="12" ph="1"/>
    </row>
    <row r="376" spans="5:5" ht="21.9" customHeight="1" x14ac:dyDescent="0.45">
      <c r="E376" s="12" ph="1"/>
    </row>
    <row r="377" spans="5:5" ht="21.9" customHeight="1" x14ac:dyDescent="0.45">
      <c r="E377" s="12" ph="1"/>
    </row>
    <row r="378" spans="5:5" ht="21.9" customHeight="1" x14ac:dyDescent="0.45">
      <c r="E378" s="12" ph="1"/>
    </row>
    <row r="379" spans="5:5" ht="21.9" customHeight="1" x14ac:dyDescent="0.45">
      <c r="E379" s="12" ph="1"/>
    </row>
    <row r="380" spans="5:5" ht="21.9" customHeight="1" x14ac:dyDescent="0.45">
      <c r="E380" s="12" ph="1"/>
    </row>
    <row r="381" spans="5:5" ht="21.9" customHeight="1" x14ac:dyDescent="0.45">
      <c r="E381" s="12" ph="1"/>
    </row>
    <row r="382" spans="5:5" ht="21.9" customHeight="1" x14ac:dyDescent="0.45">
      <c r="E382" s="12" ph="1"/>
    </row>
    <row r="383" spans="5:5" ht="21.9" customHeight="1" x14ac:dyDescent="0.45">
      <c r="E383" s="12" ph="1"/>
    </row>
    <row r="384" spans="5:5" ht="21.9" customHeight="1" x14ac:dyDescent="0.45">
      <c r="E384" s="12" ph="1"/>
    </row>
    <row r="385" spans="5:5" ht="21.9" customHeight="1" x14ac:dyDescent="0.45">
      <c r="E385" s="12" ph="1"/>
    </row>
    <row r="386" spans="5:5" ht="21.9" customHeight="1" x14ac:dyDescent="0.45">
      <c r="E386" s="12" ph="1"/>
    </row>
    <row r="387" spans="5:5" ht="21.9" customHeight="1" x14ac:dyDescent="0.45">
      <c r="E387" s="12" ph="1"/>
    </row>
    <row r="388" spans="5:5" ht="21.9" customHeight="1" x14ac:dyDescent="0.45">
      <c r="E388" s="12" ph="1"/>
    </row>
    <row r="389" spans="5:5" ht="21.9" customHeight="1" x14ac:dyDescent="0.45">
      <c r="E389" s="12" ph="1"/>
    </row>
    <row r="390" spans="5:5" ht="21.9" customHeight="1" x14ac:dyDescent="0.45">
      <c r="E390" s="12" ph="1"/>
    </row>
    <row r="391" spans="5:5" ht="21.9" customHeight="1" x14ac:dyDescent="0.45">
      <c r="E391" s="12" ph="1"/>
    </row>
    <row r="392" spans="5:5" ht="21.9" customHeight="1" x14ac:dyDescent="0.45">
      <c r="E392" s="12" ph="1"/>
    </row>
    <row r="393" spans="5:5" ht="21.9" customHeight="1" x14ac:dyDescent="0.45">
      <c r="E393" s="12" ph="1"/>
    </row>
    <row r="394" spans="5:5" ht="21.9" customHeight="1" x14ac:dyDescent="0.45">
      <c r="E394" s="12" ph="1"/>
    </row>
    <row r="395" spans="5:5" ht="21.9" customHeight="1" x14ac:dyDescent="0.45">
      <c r="E395" s="12" ph="1"/>
    </row>
    <row r="396" spans="5:5" ht="21.9" customHeight="1" x14ac:dyDescent="0.45">
      <c r="E396" s="12" ph="1"/>
    </row>
    <row r="397" spans="5:5" ht="21.9" customHeight="1" x14ac:dyDescent="0.45">
      <c r="E397" s="12" ph="1"/>
    </row>
    <row r="398" spans="5:5" ht="21.9" customHeight="1" x14ac:dyDescent="0.45">
      <c r="E398" s="12" ph="1"/>
    </row>
    <row r="399" spans="5:5" ht="21.9" customHeight="1" x14ac:dyDescent="0.45">
      <c r="E399" s="12" ph="1"/>
    </row>
    <row r="400" spans="5:5" ht="21.9" customHeight="1" x14ac:dyDescent="0.45">
      <c r="E400" s="12" ph="1"/>
    </row>
    <row r="401" spans="5:5" ht="21.9" customHeight="1" x14ac:dyDescent="0.45">
      <c r="E401" s="12" ph="1"/>
    </row>
    <row r="402" spans="5:5" ht="21.9" customHeight="1" x14ac:dyDescent="0.45">
      <c r="E402" s="12" ph="1"/>
    </row>
    <row r="403" spans="5:5" ht="21.9" customHeight="1" x14ac:dyDescent="0.45">
      <c r="E403" s="12" ph="1"/>
    </row>
    <row r="404" spans="5:5" ht="21.9" customHeight="1" x14ac:dyDescent="0.45">
      <c r="E404" s="12" ph="1"/>
    </row>
    <row r="405" spans="5:5" ht="21.9" customHeight="1" x14ac:dyDescent="0.45">
      <c r="E405" s="12" ph="1"/>
    </row>
    <row r="406" spans="5:5" ht="21.9" customHeight="1" x14ac:dyDescent="0.45">
      <c r="E406" s="12" ph="1"/>
    </row>
    <row r="407" spans="5:5" ht="21.9" customHeight="1" x14ac:dyDescent="0.45">
      <c r="E407" s="12" ph="1"/>
    </row>
    <row r="408" spans="5:5" ht="21.9" customHeight="1" x14ac:dyDescent="0.45">
      <c r="E408" s="12" ph="1"/>
    </row>
    <row r="409" spans="5:5" ht="21.9" customHeight="1" x14ac:dyDescent="0.45">
      <c r="E409" s="12" ph="1"/>
    </row>
    <row r="410" spans="5:5" ht="21.9" customHeight="1" x14ac:dyDescent="0.45">
      <c r="E410" s="12" ph="1"/>
    </row>
    <row r="411" spans="5:5" ht="21.9" customHeight="1" x14ac:dyDescent="0.45">
      <c r="E411" s="12" ph="1"/>
    </row>
    <row r="412" spans="5:5" ht="21.9" customHeight="1" x14ac:dyDescent="0.45">
      <c r="E412" s="12" ph="1"/>
    </row>
    <row r="413" spans="5:5" ht="21.9" customHeight="1" x14ac:dyDescent="0.45">
      <c r="E413" s="12" ph="1"/>
    </row>
    <row r="414" spans="5:5" ht="21.9" customHeight="1" x14ac:dyDescent="0.45">
      <c r="E414" s="12" ph="1"/>
    </row>
    <row r="415" spans="5:5" ht="21.9" customHeight="1" x14ac:dyDescent="0.45">
      <c r="E415" s="12" ph="1"/>
    </row>
    <row r="416" spans="5:5" ht="21.9" customHeight="1" x14ac:dyDescent="0.45">
      <c r="E416" s="12" ph="1"/>
    </row>
    <row r="417" spans="5:5" ht="21.9" customHeight="1" x14ac:dyDescent="0.45">
      <c r="E417" s="12" ph="1"/>
    </row>
    <row r="418" spans="5:5" ht="21.9" customHeight="1" x14ac:dyDescent="0.45">
      <c r="E418" s="12" ph="1"/>
    </row>
    <row r="419" spans="5:5" ht="21.9" customHeight="1" x14ac:dyDescent="0.45">
      <c r="E419" s="12" ph="1"/>
    </row>
    <row r="420" spans="5:5" ht="21.9" customHeight="1" x14ac:dyDescent="0.45">
      <c r="E420" s="12" ph="1"/>
    </row>
    <row r="421" spans="5:5" ht="21.9" customHeight="1" x14ac:dyDescent="0.45">
      <c r="E421" s="12" ph="1"/>
    </row>
    <row r="422" spans="5:5" ht="21.9" customHeight="1" x14ac:dyDescent="0.45">
      <c r="E422" s="12" ph="1"/>
    </row>
    <row r="423" spans="5:5" ht="21.9" customHeight="1" x14ac:dyDescent="0.45">
      <c r="E423" s="12" ph="1"/>
    </row>
    <row r="424" spans="5:5" ht="21.9" customHeight="1" x14ac:dyDescent="0.45">
      <c r="E424" s="12" ph="1"/>
    </row>
    <row r="425" spans="5:5" ht="21.9" customHeight="1" x14ac:dyDescent="0.45">
      <c r="E425" s="12" ph="1"/>
    </row>
    <row r="426" spans="5:5" ht="21.9" customHeight="1" x14ac:dyDescent="0.45">
      <c r="E426" s="12" ph="1"/>
    </row>
    <row r="427" spans="5:5" ht="21.9" customHeight="1" x14ac:dyDescent="0.45">
      <c r="E427" s="12" ph="1"/>
    </row>
    <row r="428" spans="5:5" ht="21.9" customHeight="1" x14ac:dyDescent="0.45">
      <c r="E428" s="12" ph="1"/>
    </row>
  </sheetData>
  <sheetProtection algorithmName="SHA-512" hashValue="xbHzLMZZsWAT+hYl3hrrB97o2+2vuNJ+TBx+/ihOJusaRA4yg5yi87myQwtEdo7Lj9T54V7Pr70FtSG0no1UgA==" saltValue="zit+yXOBHYeydjdqvZfRlg==" spinCount="100000" sheet="1" objects="1" scenarios="1"/>
  <dataConsolidate/>
  <mergeCells count="30">
    <mergeCell ref="B35:B39"/>
    <mergeCell ref="C35:C39"/>
    <mergeCell ref="B3:B6"/>
    <mergeCell ref="C3:C6"/>
    <mergeCell ref="B13:B18"/>
    <mergeCell ref="C13:C18"/>
    <mergeCell ref="B7:B12"/>
    <mergeCell ref="C7:C12"/>
    <mergeCell ref="C30:C34"/>
    <mergeCell ref="B30:B34"/>
    <mergeCell ref="B19:B23"/>
    <mergeCell ref="C19:C23"/>
    <mergeCell ref="B24:B29"/>
    <mergeCell ref="C24:C29"/>
    <mergeCell ref="B74:B77"/>
    <mergeCell ref="C74:C77"/>
    <mergeCell ref="B60:B63"/>
    <mergeCell ref="C60:C63"/>
    <mergeCell ref="B64:B69"/>
    <mergeCell ref="C64:C69"/>
    <mergeCell ref="B70:B73"/>
    <mergeCell ref="C70:C73"/>
    <mergeCell ref="B55:B59"/>
    <mergeCell ref="C55:C59"/>
    <mergeCell ref="B40:B44"/>
    <mergeCell ref="C40:C44"/>
    <mergeCell ref="B50:B54"/>
    <mergeCell ref="C50:C54"/>
    <mergeCell ref="B45:B49"/>
    <mergeCell ref="C45:C49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19</vt:i4>
      </vt:variant>
    </vt:vector>
  </HeadingPairs>
  <TitlesOfParts>
    <vt:vector size="22" baseType="lpstr">
      <vt:lpstr>注文書</vt:lpstr>
      <vt:lpstr>商品番号表</vt:lpstr>
      <vt:lpstr>商品マスタ</vt:lpstr>
      <vt:lpstr>【408】</vt:lpstr>
      <vt:lpstr>【501】</vt:lpstr>
      <vt:lpstr>【502】</vt:lpstr>
      <vt:lpstr>【507】</vt:lpstr>
      <vt:lpstr>【508】</vt:lpstr>
      <vt:lpstr>【512】</vt:lpstr>
      <vt:lpstr>【512B】</vt:lpstr>
      <vt:lpstr>【522】</vt:lpstr>
      <vt:lpstr>【530】</vt:lpstr>
      <vt:lpstr>【532MA】</vt:lpstr>
      <vt:lpstr>【540】</vt:lpstr>
      <vt:lpstr>【545】</vt:lpstr>
      <vt:lpstr>【K50】</vt:lpstr>
      <vt:lpstr>【K50TE】</vt:lpstr>
      <vt:lpstr>商品マスタ!【K50手開き】</vt:lpstr>
      <vt:lpstr>【K50手開き】</vt:lpstr>
      <vt:lpstr>【K60】</vt:lpstr>
      <vt:lpstr>【K60ジャンプ】</vt:lpstr>
      <vt:lpstr>【K60手開き】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kinoshita</dc:creator>
  <cp:keywords/>
  <dc:description/>
  <cp:lastModifiedBy>saori fukuyama</cp:lastModifiedBy>
  <cp:lastPrinted>2016-07-01T11:04:38Z</cp:lastPrinted>
  <dcterms:created xsi:type="dcterms:W3CDTF">2003-03-19T15:00:00Z</dcterms:created>
  <dcterms:modified xsi:type="dcterms:W3CDTF">2024-10-30T02:49:31Z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TC010593711041</vt:lpwstr>
  </property>
</Properties>
</file>